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ricing strategy" sheetId="3" state="visible" r:id="rId3"/>
    <sheet xmlns:r="http://schemas.openxmlformats.org/officeDocument/2006/relationships" name="Direct cost build" sheetId="4" state="visible" r:id="rId4"/>
    <sheet xmlns:r="http://schemas.openxmlformats.org/officeDocument/2006/relationships" name="Site &amp; community" sheetId="5" state="visible" r:id="rId5"/>
    <sheet xmlns:r="http://schemas.openxmlformats.org/officeDocument/2006/relationships" name="Lots &amp; takedowns" sheetId="6" state="visible" r:id="rId6"/>
    <sheet xmlns:r="http://schemas.openxmlformats.org/officeDocument/2006/relationships" name="Cash flow" sheetId="7" state="visible" r:id="rId7"/>
    <sheet xmlns:r="http://schemas.openxmlformats.org/officeDocument/2006/relationships" name="Returns" sheetId="8" state="visible" r:id="rId8"/>
    <sheet xmlns:r="http://schemas.openxmlformats.org/officeDocument/2006/relationships" name="Scenarios" sheetId="9" state="visible" r:id="rId9"/>
    <sheet xmlns:r="http://schemas.openxmlformats.org/officeDocument/2006/relationships" name="Overhead" sheetId="10" state="visible" r:id="rId10"/>
    <sheet xmlns:r="http://schemas.openxmlformats.org/officeDocument/2006/relationships" name="Competition" sheetId="11" state="visible" r:id="rId11"/>
    <sheet xmlns:r="http://schemas.openxmlformats.org/officeDocument/2006/relationships" name="Drive tim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[Red]-$#,##0"/>
    <numFmt numFmtId="165" formatCode="0.0%"/>
    <numFmt numFmtId="166" formatCode="$#,##0.00"/>
  </numFmts>
  <fonts count="3">
    <font>
      <name val="Calibri"/>
      <family val="2"/>
      <color theme="1"/>
      <sz val="11"/>
      <scheme val="minor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DDE7F3"/>
      </patternFill>
    </fill>
    <fill>
      <patternFill patternType="solid">
        <fgColor rgb="00FFF2CC"/>
      </patternFill>
    </fill>
    <fill>
      <patternFill patternType="solid">
        <fgColor rgb="00F8CBA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164" fontId="0" fillId="3" borderId="0" pivotButton="0" quotePrefix="0" xfId="0"/>
    <xf numFmtId="10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4" fontId="0" fillId="4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Bradbury Place (Ooltewah, TN) - land deal model, Brown Haven Homes</t>
        </is>
      </c>
    </row>
    <row r="2">
      <c r="A2" s="2" t="inlineStr">
        <is>
          <t>Built 10/12/26 by Grok Bot for Robert Edmonds. Same method as Pine Ridge v2 (corrected direct cost, incremental overhead, levered ROI), adapted to a fixed 5-phase bulk takedown.</t>
        </is>
      </c>
    </row>
    <row r="3">
      <c r="A3" s="2" t="inlineStr">
        <is>
          <t>Engine: /workspace/bradbury/model/engine.py (single source of truth). This workbook is generated from it: values, plus live SUM/ratio formulas on Returns that recompute from the Cash flow tab.</t>
        </is>
      </c>
    </row>
    <row r="4">
      <c r="A4" s="2" t="inlineStr">
        <is>
          <t>Month 1 = Aug 2026 (EM due date). Yellow = input, red = flagged gap/assumption.</t>
        </is>
      </c>
    </row>
    <row r="5">
      <c r="A5" s="2" t="inlineStr">
        <is>
          <t>ROI = LEVERED: net profit after land interest and fees / average equity invested, annualized. Unlevered ROI shown as secondary only.</t>
        </is>
      </c>
    </row>
    <row r="6">
      <c r="A6" s="2" t="inlineStr">
        <is>
          <t>Rebuild: cd /workspace/bradbury/model &amp;&amp; python3 scen.py &amp;&amp; python3 build_workbook.py &amp;&amp; python3 check_values.py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48" customWidth="1" min="2" max="2"/>
    <col width="110" customWidth="1" min="5" max="5"/>
    <col width="30" customWidth="1" min="6" max="6"/>
  </cols>
  <sheetData>
    <row r="1">
      <c r="A1" s="3" t="inlineStr">
        <is>
          <t>Key</t>
        </is>
      </c>
      <c r="B1" s="3" t="inlineStr">
        <is>
          <t>Input</t>
        </is>
      </c>
      <c r="C1" s="3" t="inlineStr">
        <is>
          <t>Unit</t>
        </is>
      </c>
      <c r="D1" s="3" t="inlineStr">
        <is>
          <t>Value</t>
        </is>
      </c>
      <c r="E1" s="3" t="inlineStr">
        <is>
          <t>Source / basis</t>
        </is>
      </c>
      <c r="F1" s="3" t="inlineStr">
        <is>
          <t>Flag</t>
        </is>
      </c>
    </row>
    <row r="2">
      <c r="A2" t="inlineStr">
        <is>
          <t>phLots</t>
        </is>
      </c>
      <c r="B2" t="inlineStr">
        <is>
          <t>Lots per phase</t>
        </is>
      </c>
      <c r="C2" t="inlineStr">
        <is>
          <t>#</t>
        </is>
      </c>
      <c r="D2" s="4" t="inlineStr">
        <is>
          <t>[35, 17, 17, 17, 15]</t>
        </is>
      </c>
      <c r="E2" t="inlineStr">
        <is>
          <t>C3 Second Amendment §3(b); C2 §6(a)-(e). Ph5 "~15 (remaining)" -&gt; 15 so total = ~101 per contract §1.</t>
        </is>
      </c>
      <c r="F2" s="5" t="inlineStr">
        <is>
          <t>Ph5 count adjusts to final plat</t>
        </is>
      </c>
    </row>
    <row r="3">
      <c r="A3" t="inlineStr">
        <is>
          <t>phPrice</t>
        </is>
      </c>
      <c r="B3" t="inlineStr">
        <is>
          <t>Lot price per phase ($/lot)</t>
        </is>
      </c>
      <c r="C3" t="inlineStr">
        <is>
          <t>$</t>
        </is>
      </c>
      <c r="D3" s="6" t="inlineStr">
        <is>
          <t>[145500, 149940, 154513, 159223, 164074]</t>
        </is>
      </c>
      <c r="E3" t="inlineStr">
        <is>
          <t>C3 §3(b) (after $2,500/lot sidewalk cut). Total 101 lots = $15,436,102.</t>
        </is>
      </c>
      <c r="F3" t="inlineStr"/>
    </row>
    <row r="4">
      <c r="A4" t="inlineStr">
        <is>
          <t>phMonth</t>
        </is>
      </c>
      <c r="B4" t="inlineStr">
        <is>
          <t>Takedown month (model month #)</t>
        </is>
      </c>
      <c r="C4" t="inlineStr">
        <is>
          <t>#</t>
        </is>
      </c>
      <c r="D4" s="4" t="inlineStr">
        <is>
          <t>[18, 24, 30, 36, 42]</t>
        </is>
      </c>
      <c r="E4" t="inlineStr">
        <is>
          <t>Ph1 = Jan 2028 (Parker 10/8/26 estimate Q4-2027/Q1-2028; contract: 15 days after final plat notice). Each later phase on/before 6 months after the prior (C2 §6) -&gt; fixed every 6 months regardless of sales.</t>
        </is>
      </c>
      <c r="F4" s="5" t="inlineStr">
        <is>
          <t>ASSUMPTION: Ph1 date</t>
        </is>
      </c>
    </row>
    <row r="5">
      <c r="A5" t="inlineStr">
        <is>
          <t>emTotal</t>
        </is>
      </c>
      <c r="B5" t="inlineStr">
        <is>
          <t>Earnest money ($100K + $3,037,720)</t>
        </is>
      </c>
      <c r="C5" t="inlineStr">
        <is>
          <t>$</t>
        </is>
      </c>
      <c r="D5" s="6" t="n">
        <v>3137720</v>
      </c>
      <c r="E5" t="inlineStr">
        <is>
          <t>C2 §2.1-2.2. Released to Seller at Seller land acquisition; secured by Seller note + 2nd DOT. Modeled as equity out in month 1 (Aug 2026).</t>
        </is>
      </c>
      <c r="F5" s="5" t="inlineStr">
        <is>
          <t>Funding NOT confirmed</t>
        </is>
      </c>
    </row>
    <row r="6">
      <c r="A6" t="inlineStr">
        <is>
          <t>emCredit</t>
        </is>
      </c>
      <c r="B6" t="inlineStr">
        <is>
          <t>EM credit per lot at each closing ($/lot)</t>
        </is>
      </c>
      <c r="C6" t="inlineStr">
        <is>
          <t>$</t>
        </is>
      </c>
      <c r="D6" s="6" t="n">
        <v>31066</v>
      </c>
      <c r="E6" t="inlineStr">
        <is>
          <t>Intercreditor C3 Ex. C §5(c): bank takes 100% of lot proceeds after our $31,066/lot credit (x 101 = $3,137,666 ~ EM).</t>
        </is>
      </c>
      <c r="F6" t="inlineStr"/>
    </row>
    <row r="7">
      <c r="A7" t="inlineStr">
        <is>
          <t>transferTax</t>
        </is>
      </c>
      <c r="B7" t="inlineStr">
        <is>
          <t>TN transfer tax (% of price)</t>
        </is>
      </c>
      <c r="C7" t="inlineStr">
        <is>
          <t>%</t>
        </is>
      </c>
      <c r="D7" s="7" t="n">
        <v>0.0037</v>
      </c>
      <c r="E7" t="inlineStr">
        <is>
          <t>TN Code 67-4-409: $0.37 per $100 of consideration; buyer pays (C2 §8).</t>
        </is>
      </c>
      <c r="F7" t="inlineStr"/>
    </row>
    <row r="8">
      <c r="A8" t="inlineStr">
        <is>
          <t>landClose</t>
        </is>
      </c>
      <c r="B8" t="inlineStr">
        <is>
          <t>Lot closing: title endorsements, recording, legal ($/lot)</t>
        </is>
      </c>
      <c r="C8" t="inlineStr">
        <is>
          <t>$</t>
        </is>
      </c>
      <c r="D8" s="6" t="n">
        <v>500</v>
      </c>
      <c r="E8" t="inlineStr">
        <is>
          <t>ASSUMPTION placeholder (no BH data). Buyer pays all closing costs except base owner premium (C2 §8.2-8.5).</t>
        </is>
      </c>
      <c r="F8" s="5" t="inlineStr">
        <is>
          <t>NEEDS ROBERT</t>
        </is>
      </c>
    </row>
    <row r="9">
      <c r="A9" t="inlineStr">
        <is>
          <t>optRev</t>
        </is>
      </c>
      <c r="B9" t="inlineStr">
        <is>
          <t>Option revenue % of base (excl. basement)</t>
        </is>
      </c>
      <c r="C9" t="inlineStr">
        <is>
          <t>%</t>
        </is>
      </c>
      <c r="D9" s="7" t="n">
        <v>0.2215737093194695</v>
      </c>
      <c r="E9" t="inlineStr">
        <is>
          <t>Oasis Chattanooga div 106, 24 mo n=53: ($5,390,617 - 10 x $94,075) / $20,083,010 (same as Pine Ridge).</t>
        </is>
      </c>
      <c r="F9" t="inlineStr"/>
    </row>
    <row r="10">
      <c r="A10" t="inlineStr">
        <is>
          <t>optCost</t>
        </is>
      </c>
      <c r="B10" t="inlineStr">
        <is>
          <t>Option direct cost % of option revenue</t>
        </is>
      </c>
      <c r="C10" t="inlineStr">
        <is>
          <t>%</t>
        </is>
      </c>
      <c r="D10" s="7" t="n">
        <v>0.4784606754383415</v>
      </c>
      <c r="E10" t="inlineStr">
        <is>
          <t>Oasis Chattanooga: ($2,791,956 - 10 x $66,287) / ($5,390,617 - 10 x $94,075).</t>
        </is>
      </c>
      <c r="F10" t="inlineStr"/>
    </row>
    <row r="11">
      <c r="A11" t="inlineStr">
        <is>
          <t>lotPrem</t>
        </is>
      </c>
      <c r="B11" t="inlineStr">
        <is>
          <t>Lot premium ($/home avg)</t>
        </is>
      </c>
      <c r="C11" t="inlineStr">
        <is>
          <t>$</t>
        </is>
      </c>
      <c r="D11" s="6" t="n">
        <v>2490</v>
      </c>
      <c r="E11" t="inlineStr">
        <is>
          <t>Oasis Chattanooga avg lot premium (n=57). SI study assumes $10,000 (not used; upside).</t>
        </is>
      </c>
      <c r="F11" t="inlineStr"/>
    </row>
    <row r="12">
      <c r="A12" t="inlineStr">
        <is>
          <t>incent</t>
        </is>
      </c>
      <c r="B12" t="inlineStr">
        <is>
          <t>Incentive ($/home)</t>
        </is>
      </c>
      <c r="C12" t="inlineStr">
        <is>
          <t>$</t>
        </is>
      </c>
      <c r="D12" s="6" t="n">
        <v>10000</v>
      </c>
      <c r="E12" t="inlineStr">
        <is>
          <t>Strategic Insights study 6/22/26 recommendation (-$10,000). Pratt currently advertises $30K rate buydown (prattliving.com, 10/12/26).</t>
        </is>
      </c>
      <c r="F12" t="inlineStr"/>
    </row>
    <row r="13">
      <c r="A13" t="inlineStr">
        <is>
          <t>bsmtShare</t>
        </is>
      </c>
      <c r="B13" t="inlineStr">
        <is>
          <t>Basement share of lots</t>
        </is>
      </c>
      <c r="C13" t="inlineStr">
        <is>
          <t>%</t>
        </is>
      </c>
      <c r="D13" s="7" t="n">
        <v>0.1</v>
      </c>
      <c r="E13" t="inlineStr">
        <is>
          <t>Parker review 10/8/26: ~10% basements. Lot-by-lot basement list not available.</t>
        </is>
      </c>
      <c r="F13" s="5" t="inlineStr">
        <is>
          <t>NEEDS lot grading plan</t>
        </is>
      </c>
    </row>
    <row r="14">
      <c r="A14" t="inlineStr">
        <is>
          <t>bsmtRev</t>
        </is>
      </c>
      <c r="B14" t="inlineStr">
        <is>
          <t>Basement option price ($)</t>
        </is>
      </c>
      <c r="C14" t="inlineStr">
        <is>
          <t>$</t>
        </is>
      </c>
      <c r="D14" s="6" t="n">
        <v>94075</v>
      </c>
      <c r="E14" t="inlineStr">
        <is>
          <t>Oasis Chattanooga terrace/basement homes n=10.</t>
        </is>
      </c>
      <c r="F14" t="inlineStr"/>
    </row>
    <row r="15">
      <c r="A15" t="inlineStr">
        <is>
          <t>bsmtCost</t>
        </is>
      </c>
      <c r="B15" t="inlineStr">
        <is>
          <t>Basement added cost ($)</t>
        </is>
      </c>
      <c r="C15" t="inlineStr">
        <is>
          <t>$</t>
        </is>
      </c>
      <c r="D15" s="6" t="n">
        <v>66287</v>
      </c>
      <c r="E15" t="inlineStr">
        <is>
          <t>Oasis Chattanooga n=10 actual.</t>
        </is>
      </c>
      <c r="F15" t="inlineStr"/>
    </row>
    <row r="16">
      <c r="A16" t="inlineStr">
        <is>
          <t>chaIdx</t>
        </is>
      </c>
      <c r="B16" t="inlineStr">
        <is>
          <t>Chattanooga hard-cost index vs company</t>
        </is>
      </c>
      <c r="C16" t="inlineStr">
        <is>
          <t>x</t>
        </is>
      </c>
      <c r="D16" s="4" t="n">
        <v>0.9021823187689264</v>
      </c>
      <c r="E16" t="inlineStr">
        <is>
          <t>Oasis: Chattanooga $127.34/sf (n=56) / company $141.15/sf (n=645).</t>
        </is>
      </c>
      <c r="F16" t="inlineStr"/>
    </row>
    <row r="17">
      <c r="A17" t="inlineStr">
        <is>
          <t>chaOptPerHome</t>
        </is>
      </c>
      <c r="B17" t="inlineStr">
        <is>
          <t>Historical Chattanooga option cost / home excl. basement (deducted)</t>
        </is>
      </c>
      <c r="C17" t="inlineStr">
        <is>
          <t>$</t>
        </is>
      </c>
      <c r="D17" s="6" t="n">
        <v>40171.44113207547</v>
      </c>
      <c r="E17" t="inlineStr">
        <is>
          <t>($2,791,956 - 10 x $66,287) / 53 = $40,171.</t>
        </is>
      </c>
      <c r="F17" t="inlineStr"/>
    </row>
    <row r="18">
      <c r="A18" t="inlineStr">
        <is>
          <t>chaTerrPerHome</t>
        </is>
      </c>
      <c r="B18" t="inlineStr">
        <is>
          <t>Historical Chattanooga terrace cost / home (deducted)</t>
        </is>
      </c>
      <c r="C18" t="inlineStr">
        <is>
          <t>$</t>
        </is>
      </c>
      <c r="D18" s="6" t="n">
        <v>11836.96428571429</v>
      </c>
      <c r="E18" t="inlineStr">
        <is>
          <t>10 x $66,287 / 56 = $11,837.</t>
        </is>
      </c>
      <c r="F18" t="inlineStr"/>
    </row>
    <row r="19">
      <c r="A19" t="inlineStr">
        <is>
          <t>chaDirSF</t>
        </is>
      </c>
      <c r="B19" t="inlineStr">
        <is>
          <t>Chattanooga actual all-in direct $/sf (benchmark)</t>
        </is>
      </c>
      <c r="C19" t="inlineStr">
        <is>
          <t>$/sf</t>
        </is>
      </c>
      <c r="D19" s="4" t="n">
        <v>127.34</v>
      </c>
      <c r="E19" t="inlineStr">
        <is>
          <t>Oasis Chattanooga n=56, closings 1/1/24-9/30/26.</t>
        </is>
      </c>
      <c r="F19" t="inlineStr"/>
    </row>
    <row r="20">
      <c r="A20" t="inlineStr">
        <is>
          <t>siteCost</t>
        </is>
      </c>
      <c r="B20" t="inlineStr">
        <is>
          <t>On-lot site cost ($/home) - set below</t>
        </is>
      </c>
      <c r="C20" t="inlineStr">
        <is>
          <t>$</t>
        </is>
      </c>
      <c r="D20" s="6" t="n">
        <v>16589</v>
      </c>
      <c r="E20" t="inlineStr"/>
      <c r="F20" t="inlineStr"/>
    </row>
    <row r="21">
      <c r="A21" t="inlineStr">
        <is>
          <t>permits</t>
        </is>
      </c>
      <c r="B21" t="inlineStr">
        <is>
          <t>Permits &amp; fees ($/home)</t>
        </is>
      </c>
      <c r="C21" t="inlineStr">
        <is>
          <t>$</t>
        </is>
      </c>
      <c r="D21" s="6" t="n">
        <v>2080</v>
      </c>
      <c r="E21" t="inlineStr">
        <is>
          <t>Oasis Hamilton Co actual (13 homes), same as Pine Ridge.</t>
        </is>
      </c>
      <c r="F21" t="inlineStr"/>
    </row>
    <row r="22">
      <c r="A22" t="inlineStr">
        <is>
          <t>tap</t>
        </is>
      </c>
      <c r="B22" t="inlineStr">
        <is>
          <t>Water meter + sewer tap ($/home)</t>
        </is>
      </c>
      <c r="C22" t="inlineStr">
        <is>
          <t>$</t>
        </is>
      </c>
      <c r="D22" s="6" t="n">
        <v>1964</v>
      </c>
      <c r="E22" t="inlineStr">
        <is>
          <t>WWTA residential sewer tapping fee $800 (WWTA fee worksheet) + water meter/hookup proxy $1,164 (Oasis Hamilton Co utility hookups, 7 homes). Eastside Utility water tap fee not published online.</t>
        </is>
      </c>
      <c r="F22" s="5" t="inlineStr">
        <is>
          <t>Confirm Eastside UD meter fee</t>
        </is>
      </c>
    </row>
    <row r="23">
      <c r="A23" t="inlineStr">
        <is>
          <t>intComm</t>
        </is>
      </c>
      <c r="B23" t="inlineStr">
        <is>
          <t>Internal commission % of revenue</t>
        </is>
      </c>
      <c r="C23" t="inlineStr">
        <is>
          <t>%</t>
        </is>
      </c>
      <c r="D23" s="7" t="n">
        <v>0.0191</v>
      </c>
      <c r="E23" t="inlineStr">
        <is>
          <t>Oasis Chattanooga GL 620 (n=57).</t>
        </is>
      </c>
      <c r="F23" t="inlineStr"/>
    </row>
    <row r="24">
      <c r="A24" t="inlineStr">
        <is>
          <t>extComm</t>
        </is>
      </c>
      <c r="B24" t="inlineStr">
        <is>
          <t>Outside broker commission % (100% co-op)</t>
        </is>
      </c>
      <c r="C24" t="inlineStr">
        <is>
          <t>%</t>
        </is>
      </c>
      <c r="D24" s="7" t="n">
        <v>0.03</v>
      </c>
      <c r="E24" t="inlineStr">
        <is>
          <t>Robert assumption 3% at 100% (Pine Ridge).</t>
        </is>
      </c>
      <c r="F24" t="inlineStr"/>
    </row>
    <row r="25">
      <c r="A25" t="inlineStr">
        <is>
          <t>closeCost</t>
        </is>
      </c>
      <c r="B25" t="inlineStr">
        <is>
          <t>Buyer closing-cost contributions ($/home)</t>
        </is>
      </c>
      <c r="C25" t="inlineStr">
        <is>
          <t>$</t>
        </is>
      </c>
      <c r="D25" s="6" t="n">
        <v>5573</v>
      </c>
      <c r="E25" t="inlineStr">
        <is>
          <t>Oasis Chattanooga (n=57).</t>
        </is>
      </c>
      <c r="F25" t="inlineStr"/>
    </row>
    <row r="26">
      <c r="A26" t="inlineStr">
        <is>
          <t>warranty</t>
        </is>
      </c>
      <c r="B26" t="inlineStr">
        <is>
          <t>Warranty ($/home)</t>
        </is>
      </c>
      <c r="C26" t="inlineStr">
        <is>
          <t>$</t>
        </is>
      </c>
      <c r="D26" s="6" t="n">
        <v>2921.612546125461</v>
      </c>
      <c r="E26" t="inlineStr">
        <is>
          <t>Pine Ridge method: GL 410 accrual $173,877 / 271 closings + Chattanooga warranty $2,280.</t>
        </is>
      </c>
      <c r="F26" t="inlineStr"/>
    </row>
    <row r="27">
      <c r="A27" t="inlineStr">
        <is>
          <t>bonus</t>
        </is>
      </c>
      <c r="B27" t="inlineStr">
        <is>
          <t>Construction bonus ($/home)</t>
        </is>
      </c>
      <c r="C27" t="inlineStr">
        <is>
          <t>$</t>
        </is>
      </c>
      <c r="D27" s="6" t="n">
        <v>8938</v>
      </c>
      <c r="E27" t="inlineStr">
        <is>
          <t>Oasis GL 415106 Chattanooga (n=57).</t>
        </is>
      </c>
      <c r="F27" t="inlineStr"/>
    </row>
    <row r="28">
      <c r="A28" t="inlineStr">
        <is>
          <t>cycle</t>
        </is>
      </c>
      <c r="B28" t="inlineStr">
        <is>
          <t>Construction cycle (months)</t>
        </is>
      </c>
      <c r="C28" t="inlineStr">
        <is>
          <t>mo</t>
        </is>
      </c>
      <c r="D28" s="4" t="n">
        <v>5</v>
      </c>
      <c r="E28" t="inlineStr">
        <is>
          <t>Oasis Chattanooga median build 150 days.</t>
        </is>
      </c>
      <c r="F28" t="inlineStr"/>
    </row>
    <row r="29">
      <c r="A29" t="inlineStr">
        <is>
          <t>startLag</t>
        </is>
      </c>
      <c r="B29" t="inlineStr">
        <is>
          <t>Sale-to-start lag (months)</t>
        </is>
      </c>
      <c r="C29" t="inlineStr">
        <is>
          <t>mo</t>
        </is>
      </c>
      <c r="D29" s="4" t="n">
        <v>4</v>
      </c>
      <c r="E29" t="inlineStr">
        <is>
          <t>Oasis Chattanooga median sale-to-close 271 d less build 150 d.</t>
        </is>
      </c>
      <c r="F29" t="inlineStr"/>
    </row>
    <row r="30">
      <c r="A30" t="inlineStr">
        <is>
          <t>permitLag</t>
        </is>
      </c>
      <c r="B30" t="inlineStr">
        <is>
          <t>Sales open after Ph1 closing (months)</t>
        </is>
      </c>
      <c r="C30" t="inlineStr">
        <is>
          <t>mo</t>
        </is>
      </c>
      <c r="D30" s="4" t="n">
        <v>2</v>
      </c>
      <c r="E30" t="inlineStr">
        <is>
          <t>Pine Ridge permitting lag (Robert 10/9/26). No model home modeled.</t>
        </is>
      </c>
      <c r="F30" s="5" t="inlineStr">
        <is>
          <t>Model home not modeled</t>
        </is>
      </c>
    </row>
    <row r="31">
      <c r="A31" t="inlineStr">
        <is>
          <t>pace</t>
        </is>
      </c>
      <c r="B31" t="inlineStr">
        <is>
          <t>Sales pace (homes/mo)</t>
        </is>
      </c>
      <c r="C31" t="inlineStr">
        <is>
          <t>x</t>
        </is>
      </c>
      <c r="D31" s="4" t="n">
        <v>2</v>
      </c>
      <c r="E31" t="inlineStr">
        <is>
          <t>Strategic Insights 6/22/26: 2.0/mo (competitive avg 2.1/mo). Slower cases in sensitivity.</t>
        </is>
      </c>
      <c r="F31" t="inlineStr"/>
    </row>
    <row r="32">
      <c r="A32" t="inlineStr">
        <is>
          <t>hoa</t>
        </is>
      </c>
      <c r="B32" t="inlineStr">
        <is>
          <t>HOA dues/assessments on lots we hold ($/lot/mo)</t>
        </is>
      </c>
      <c r="C32" t="inlineStr">
        <is>
          <t>$</t>
        </is>
      </c>
      <c r="D32" s="6" t="n">
        <v>250</v>
      </c>
      <c r="E32" t="inlineStr">
        <is>
          <t>SI study HOA $250/mo. We fund all assessments and common-area maintenance (C2 §17). Charged on lots owned until home closing.</t>
        </is>
      </c>
      <c r="F32" s="5" t="inlineStr">
        <is>
          <t>Budget not available</t>
        </is>
      </c>
    </row>
    <row r="33">
      <c r="A33" t="inlineStr">
        <is>
          <t>propTaxEff</t>
        </is>
      </c>
      <c r="B33" t="inlineStr">
        <is>
          <t>Property tax effective % of lot value / yr</t>
        </is>
      </c>
      <c r="C33" t="inlineStr">
        <is>
          <t>%</t>
        </is>
      </c>
      <c r="D33" s="7" t="n">
        <v>0.003789</v>
      </c>
      <c r="E33" t="inlineStr">
        <is>
          <t>Hamilton Co (Pine Ridge Property tax tab): 25% assessment x rate. Applied to lot price on lots held; WIP improvements not taxed (simplification).</t>
        </is>
      </c>
      <c r="F33" t="inlineStr"/>
    </row>
    <row r="34">
      <c r="A34" t="inlineStr">
        <is>
          <t>erosion</t>
        </is>
      </c>
      <c r="B34" t="inlineStr">
        <is>
          <t>Erosion control + mowing on owned, unstarted lots ($/lot/mo)</t>
        </is>
      </c>
      <c r="C34" t="inlineStr">
        <is>
          <t>$</t>
        </is>
      </c>
      <c r="D34" s="6" t="n">
        <v>50</v>
      </c>
      <c r="E34" t="inlineStr">
        <is>
          <t>ASSUMPTION placeholder (no BH data); we take over after each closing (C2 §19(f),(g)).</t>
        </is>
      </c>
      <c r="F34" s="5" t="inlineStr">
        <is>
          <t>NEEDS estimate</t>
        </is>
      </c>
    </row>
    <row r="35">
      <c r="A35" t="inlineStr">
        <is>
          <t>sidewalk</t>
        </is>
      </c>
      <c r="B35" t="inlineStr">
        <is>
          <t>Sidewalks + ADA ramps (total $)</t>
        </is>
      </c>
      <c r="C35" t="inlineStr">
        <is>
          <t>$</t>
        </is>
      </c>
      <c r="D35" s="6" t="n">
        <v>296946</v>
      </c>
      <c r="E35" t="inlineStr">
        <is>
          <t>ESTIMATE: 101 lots x 51 ft frontage x 1.15 common-area factor = 5,924 LF x 5 ft wide x $8.00/sf (4" concrete, ASSUMED unit cost) + 24 ADA ramps x $2,500 (ASSUMED). No bid. Spread pro rata by phase at takedown. Price cut received: $2,500/lot = $252,500.</t>
        </is>
      </c>
      <c r="F35" s="5" t="inlineStr">
        <is>
          <t>NEEDS bid</t>
        </is>
      </c>
    </row>
    <row r="36">
      <c r="A36" t="inlineStr">
        <is>
          <t>entry</t>
        </is>
      </c>
      <c r="B36" t="inlineStr">
        <is>
          <t>Entry signage + landscaping ($)</t>
        </is>
      </c>
      <c r="C36" t="inlineStr">
        <is>
          <t>$</t>
        </is>
      </c>
      <c r="D36" s="6" t="n">
        <v>75000</v>
      </c>
      <c r="E36" t="inlineStr">
        <is>
          <t>ASSUMPTION placeholder (C2 §18 obligation; no estimate in files). At Ph1.</t>
        </is>
      </c>
      <c r="F36" s="5" t="inlineStr">
        <is>
          <t>NEEDS estimate</t>
        </is>
      </c>
    </row>
    <row r="37">
      <c r="A37" t="inlineStr">
        <is>
          <t>kiosk</t>
        </is>
      </c>
      <c r="B37" t="inlineStr">
        <is>
          <t>Mail kiosks ($)</t>
        </is>
      </c>
      <c r="C37" t="inlineStr">
        <is>
          <t>$</t>
        </is>
      </c>
      <c r="D37" s="6" t="n">
        <v>31500</v>
      </c>
      <c r="E37" t="inlineStr">
        <is>
          <t>ASSUMPTION: 7 CBU units (16 boxes each for 101 lots + excluded homesite) x $4,500 installed incl. pad. At Ph1.</t>
        </is>
      </c>
      <c r="F37" s="5" t="inlineStr">
        <is>
          <t>NEEDS estimate</t>
        </is>
      </c>
    </row>
    <row r="38">
      <c r="A38" t="inlineStr">
        <is>
          <t>hoaSetup</t>
        </is>
      </c>
      <c r="B38" t="inlineStr">
        <is>
          <t>HOA declaration / setup legal ($)</t>
        </is>
      </c>
      <c r="C38" t="inlineStr">
        <is>
          <t>$</t>
        </is>
      </c>
      <c r="D38" s="6" t="n">
        <v>15000</v>
      </c>
      <c r="E38" t="inlineStr">
        <is>
          <t>ASSUMPTION placeholder (C2 §17). At Ph1.</t>
        </is>
      </c>
      <c r="F38" s="5" t="inlineStr">
        <is>
          <t>NEEDS estimate</t>
        </is>
      </c>
    </row>
    <row r="39">
      <c r="A39" t="inlineStr">
        <is>
          <t>dd</t>
        </is>
      </c>
      <c r="B39" t="inlineStr">
        <is>
          <t>Due diligence spent ($)</t>
        </is>
      </c>
      <c r="C39" t="inlineStr">
        <is>
          <t>$</t>
        </is>
      </c>
      <c r="D39" s="6" t="n">
        <v>0</v>
      </c>
      <c r="E39" t="inlineStr">
        <is>
          <t>None documented.</t>
        </is>
      </c>
      <c r="F39" s="5" t="inlineStr">
        <is>
          <t>Unknown</t>
        </is>
      </c>
    </row>
    <row r="40">
      <c r="A40" t="inlineStr">
        <is>
          <t>ohHome</t>
        </is>
      </c>
      <c r="B40" t="inlineStr">
        <is>
          <t>Incremental OH: supervision + sales payroll ($/home at closing)</t>
        </is>
      </c>
      <c r="C40" t="inlineStr">
        <is>
          <t>$</t>
        </is>
      </c>
      <c r="D40" s="6" t="n">
        <v>24954.51</v>
      </c>
      <c r="E40" t="inlineStr">
        <is>
          <t>Pine Ridge OVERHEAD_INC (Oasis R12M IS Office 106) / est. 22.7 Chattanooga closings/yr.</t>
        </is>
      </c>
      <c r="F40" s="5" t="inlineStr">
        <is>
          <t>John's real 12-mo count needed</t>
        </is>
      </c>
    </row>
    <row r="41">
      <c r="A41" t="inlineStr">
        <is>
          <t>ohDivYr</t>
        </is>
      </c>
      <c r="B41" t="inlineStr">
        <is>
          <t>Division community overhead pool ($/yr)</t>
        </is>
      </c>
      <c r="C41" t="inlineStr">
        <is>
          <t>$</t>
        </is>
      </c>
      <c r="D41" s="6" t="n">
        <v>351385.08</v>
      </c>
      <c r="E41" t="inlineStr">
        <is>
          <t>Pine Ridge OVERHEAD_INC: ops wages/taxes, advertising, showroom, sales supplies + division G&amp;A (Oasis R12M Office 106).</t>
        </is>
      </c>
      <c r="F41" t="inlineStr"/>
    </row>
    <row r="42">
      <c r="A42" t="inlineStr">
        <is>
          <t>chaClosings</t>
        </is>
      </c>
      <c r="B42" t="inlineStr">
        <is>
          <t>Chattanooga closings / yr (estimate)</t>
        </is>
      </c>
      <c r="C42" t="inlineStr">
        <is>
          <t>#</t>
        </is>
      </c>
      <c r="D42" s="4" t="n">
        <v>22.7218857189022</v>
      </c>
      <c r="E42" t="inlineStr">
        <is>
          <t>R12M revenue $13,781,324 / avg sale $606,522 = 22.7.</t>
        </is>
      </c>
      <c r="F42" s="5" t="inlineStr">
        <is>
          <t>NEEDS John Allen's actual 12-month count</t>
        </is>
      </c>
    </row>
    <row r="43">
      <c r="A43" t="inlineStr">
        <is>
          <t>rate</t>
        </is>
      </c>
      <c r="B43" t="inlineStr">
        <is>
          <t>Land loan rate</t>
        </is>
      </c>
      <c r="C43" t="inlineStr">
        <is>
          <t>%</t>
        </is>
      </c>
      <c r="D43" s="7" t="n">
        <v>0.0825</v>
      </c>
      <c r="E43" t="inlineStr">
        <is>
          <t>Avila LOI 9/29/26: BofA prime 7.00% + 1.25% (floor 7.25%).</t>
        </is>
      </c>
      <c r="F43" s="5" t="inlineStr">
        <is>
          <t>Avila LOI is for the BBGLOC; confirm Bradbury eligibility</t>
        </is>
      </c>
    </row>
    <row r="44">
      <c r="A44" t="inlineStr">
        <is>
          <t>ltc</t>
        </is>
      </c>
      <c r="B44" t="inlineStr">
        <is>
          <t>Finished-lot advance LTC</t>
        </is>
      </c>
      <c r="C44" t="inlineStr">
        <is>
          <t>%</t>
        </is>
      </c>
      <c r="D44" s="7" t="n">
        <v>0.8</v>
      </c>
      <c r="E44" t="inlineStr">
        <is>
          <t>Avila LOI.</t>
        </is>
      </c>
      <c r="F44" t="inlineStr"/>
    </row>
    <row r="45">
      <c r="A45" t="inlineStr">
        <is>
          <t>ltv</t>
        </is>
      </c>
      <c r="B45" t="inlineStr">
        <is>
          <t>Finished-lot advance LTV (appraisal = price)</t>
        </is>
      </c>
      <c r="C45" t="inlineStr">
        <is>
          <t>%</t>
        </is>
      </c>
      <c r="D45" s="7" t="n">
        <v>0.75</v>
      </c>
      <c r="E45" t="inlineStr">
        <is>
          <t>Avila LOI; appraisal unknown -&gt; price.</t>
        </is>
      </c>
      <c r="F45" t="inlineStr"/>
    </row>
    <row r="46">
      <c r="A46" t="inlineStr">
        <is>
          <t>fee</t>
        </is>
      </c>
      <c r="B46" t="inlineStr">
        <is>
          <t>Unit fee (% of advance)</t>
        </is>
      </c>
      <c r="C46" t="inlineStr">
        <is>
          <t>%</t>
        </is>
      </c>
      <c r="D46" s="7" t="n">
        <v>0.01</v>
      </c>
      <c r="E46" t="inlineStr">
        <is>
          <t>Avila LOI.</t>
        </is>
      </c>
      <c r="F46" t="inlineStr"/>
    </row>
    <row r="47">
      <c r="A47" t="inlineStr">
        <is>
          <t>ext1</t>
        </is>
      </c>
      <c r="B47" t="inlineStr">
        <is>
          <t>Extension fee at 12 mo</t>
        </is>
      </c>
      <c r="C47" t="inlineStr">
        <is>
          <t>%</t>
        </is>
      </c>
      <c r="D47" s="7" t="n">
        <v>0.0035</v>
      </c>
      <c r="E47" t="inlineStr">
        <is>
          <t>Avila LOI.</t>
        </is>
      </c>
      <c r="F47" t="inlineStr"/>
    </row>
    <row r="48">
      <c r="A48" t="inlineStr">
        <is>
          <t>ext2</t>
        </is>
      </c>
      <c r="B48" t="inlineStr">
        <is>
          <t>Extension fee at 18 mo</t>
        </is>
      </c>
      <c r="C48" t="inlineStr">
        <is>
          <t>%</t>
        </is>
      </c>
      <c r="D48" s="7" t="n">
        <v>0.005</v>
      </c>
      <c r="E48" t="inlineStr">
        <is>
          <t>Avila LOI. Max term 24 mo / $5.25M sublimit: INFO ONLY (Robert 10/9/26), tested in Returns.</t>
        </is>
      </c>
      <c r="F48" t="inlineStr"/>
    </row>
    <row r="49">
      <c r="A49" t="inlineStr">
        <is>
          <t>target</t>
        </is>
      </c>
      <c r="B49" t="inlineStr">
        <is>
          <t>ROI target</t>
        </is>
      </c>
      <c r="C49" t="inlineStr">
        <is>
          <t>%</t>
        </is>
      </c>
      <c r="D49" s="7" t="n">
        <v>0.35</v>
      </c>
      <c r="E49" t="inlineStr">
        <is>
          <t>ROI target 35% (company trailing-12-month actual 33.7%).</t>
        </is>
      </c>
      <c r="F49" t="inlineStr"/>
    </row>
    <row r="50">
      <c r="A50" t="inlineStr">
        <is>
          <t>gmHurdle</t>
        </is>
      </c>
      <c r="B50" t="inlineStr">
        <is>
          <t>GM hurdle</t>
        </is>
      </c>
      <c r="C50" t="inlineStr">
        <is>
          <t>%</t>
        </is>
      </c>
      <c r="D50" s="7" t="n">
        <v>0.25</v>
      </c>
      <c r="E50" t="inlineStr">
        <is>
          <t>Robert.</t>
        </is>
      </c>
      <c r="F50" t="inlineStr"/>
    </row>
    <row r="51">
      <c r="A51" t="inlineStr">
        <is>
          <t>lotScale</t>
        </is>
      </c>
      <c r="B51" t="inlineStr">
        <is>
          <t>Lot price scale (1 = contract)</t>
        </is>
      </c>
      <c r="C51" t="inlineStr">
        <is>
          <t>x</t>
        </is>
      </c>
      <c r="D51" s="4" t="n">
        <v>1</v>
      </c>
      <c r="E51" t="inlineStr">
        <is>
          <t>Solver input.</t>
        </is>
      </c>
      <c r="F5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Pricing strategy - ascending square footage; base prices end in ,990; basement excluded from options; 2-bed plans excluded</t>
        </is>
      </c>
    </row>
    <row r="3">
      <c r="A3" s="3" t="inlineStr">
        <is>
          <t>Plan (Cassie 6.23.26)</t>
        </is>
      </c>
      <c r="B3" s="3" t="inlineStr">
        <is>
          <t>Heated SF</t>
        </is>
      </c>
      <c r="C3" s="3" t="inlineStr">
        <is>
          <t>Homes (count)</t>
        </is>
      </c>
      <c r="D3" s="3" t="inlineStr">
        <is>
          <t>Mix used</t>
        </is>
      </c>
      <c r="E3" s="3" t="inlineStr">
        <is>
          <t>Cassie mix</t>
        </is>
      </c>
      <c r="F3" s="3" t="inlineStr">
        <is>
          <t>Beds</t>
        </is>
      </c>
      <c r="G3" s="3" t="inlineStr">
        <is>
          <t>Base price (Cassie)</t>
        </is>
      </c>
      <c r="H3" s="3" t="inlineStr">
        <is>
          <t>Options (22.16% of base, BH)</t>
        </is>
      </c>
      <c r="I3" s="3" t="inlineStr">
        <is>
          <t>Lot premium</t>
        </is>
      </c>
      <c r="J3" s="3" t="inlineStr">
        <is>
          <t>Incentive</t>
        </is>
      </c>
      <c r="K3" s="3" t="inlineStr">
        <is>
          <t>Net price (no basement)</t>
        </is>
      </c>
      <c r="L3" s="3" t="inlineStr">
        <is>
          <t>$/sf</t>
        </is>
      </c>
      <c r="M3" s="3" t="inlineStr">
        <is>
          <t>Cassie options (8% of base, ref)</t>
        </is>
      </c>
      <c r="N3" s="3" t="inlineStr">
        <is>
          <t>SI full price at this SF (ref)</t>
        </is>
      </c>
    </row>
    <row r="4">
      <c r="A4" s="8" t="inlineStr">
        <is>
          <t>Plan A</t>
        </is>
      </c>
      <c r="B4" s="8" t="n">
        <v>2100</v>
      </c>
      <c r="C4" s="8" t="n">
        <v>10</v>
      </c>
      <c r="D4" s="9" t="n">
        <v>0.09900990099009901</v>
      </c>
      <c r="E4" s="9" t="n">
        <v>0.1</v>
      </c>
      <c r="F4" s="8" t="inlineStr">
        <is>
          <t>not stated</t>
        </is>
      </c>
      <c r="G4" s="10" t="n">
        <v>479990</v>
      </c>
      <c r="H4" s="10" t="n">
        <v>106353.1647362522</v>
      </c>
      <c r="I4" s="10" t="n">
        <v>2490</v>
      </c>
      <c r="J4" s="10" t="n">
        <v>-10000</v>
      </c>
      <c r="K4" s="10" t="n">
        <v>578833.1647362522</v>
      </c>
      <c r="L4" s="10" t="n">
        <v>275.6348403505963</v>
      </c>
      <c r="M4" s="10" t="n">
        <v>38399.2</v>
      </c>
      <c r="N4" s="10" t="n">
        <v>519990</v>
      </c>
    </row>
    <row r="5">
      <c r="A5" s="8" t="inlineStr">
        <is>
          <t>Plan B</t>
        </is>
      </c>
      <c r="B5" s="8" t="n">
        <v>2400</v>
      </c>
      <c r="C5" s="8" t="n">
        <v>46</v>
      </c>
      <c r="D5" s="9" t="n">
        <v>0.4554455445544555</v>
      </c>
      <c r="E5" s="9" t="n">
        <v>0.45</v>
      </c>
      <c r="F5" s="8" t="inlineStr">
        <is>
          <t>not stated</t>
        </is>
      </c>
      <c r="G5" s="10" t="n">
        <v>509990</v>
      </c>
      <c r="H5" s="10" t="n">
        <v>113000.3760158363</v>
      </c>
      <c r="I5" s="10" t="n">
        <v>2490</v>
      </c>
      <c r="J5" s="10" t="n">
        <v>-10000</v>
      </c>
      <c r="K5" s="10" t="n">
        <v>615480.3760158363</v>
      </c>
      <c r="L5" s="10" t="n">
        <v>256.4501566732651</v>
      </c>
      <c r="M5" s="10" t="n">
        <v>40799.2</v>
      </c>
      <c r="N5" s="10" t="n">
        <v>542490</v>
      </c>
    </row>
    <row r="6">
      <c r="A6" s="8" t="inlineStr">
        <is>
          <t>Plan C</t>
        </is>
      </c>
      <c r="B6" s="8" t="n">
        <v>2700</v>
      </c>
      <c r="C6" s="8" t="n">
        <v>35</v>
      </c>
      <c r="D6" s="9" t="n">
        <v>0.3465346534653465</v>
      </c>
      <c r="E6" s="9" t="n">
        <v>0.35</v>
      </c>
      <c r="F6" s="8" t="inlineStr">
        <is>
          <t>not stated</t>
        </is>
      </c>
      <c r="G6" s="10" t="n">
        <v>542990</v>
      </c>
      <c r="H6" s="10" t="n">
        <v>120312.3084233788</v>
      </c>
      <c r="I6" s="10" t="n">
        <v>2490</v>
      </c>
      <c r="J6" s="10" t="n">
        <v>-10000</v>
      </c>
      <c r="K6" s="10" t="n">
        <v>655792.3084233787</v>
      </c>
      <c r="L6" s="10" t="n">
        <v>242.8860401568069</v>
      </c>
      <c r="M6" s="10" t="n">
        <v>43439.2</v>
      </c>
      <c r="N6" s="10" t="n">
        <v>564990</v>
      </c>
    </row>
    <row r="7">
      <c r="A7" s="8" t="inlineStr">
        <is>
          <t>Plan D</t>
        </is>
      </c>
      <c r="B7" s="8" t="n">
        <v>3000</v>
      </c>
      <c r="C7" s="8" t="n">
        <v>10</v>
      </c>
      <c r="D7" s="9" t="n">
        <v>0.09900990099009901</v>
      </c>
      <c r="E7" s="9" t="n">
        <v>0.1</v>
      </c>
      <c r="F7" s="8" t="inlineStr">
        <is>
          <t>not stated</t>
        </is>
      </c>
      <c r="G7" s="10" t="n">
        <v>574990</v>
      </c>
      <c r="H7" s="10" t="n">
        <v>127402.6671216018</v>
      </c>
      <c r="I7" s="10" t="n">
        <v>2490</v>
      </c>
      <c r="J7" s="10" t="n">
        <v>-10000</v>
      </c>
      <c r="K7" s="10" t="n">
        <v>694882.6671216018</v>
      </c>
      <c r="L7" s="10" t="n">
        <v>231.6275557072006</v>
      </c>
      <c r="M7" s="10" t="n">
        <v>45999.2</v>
      </c>
      <c r="N7" s="10" t="n">
        <v>587490</v>
      </c>
    </row>
    <row r="9">
      <c r="A9" t="inlineStr">
        <is>
          <t>Plan mix, heated sf and base prices = Cassie Dill's Underwriting Model 6.23.26 (SharePoint 03. Under Contract - In Diligence &gt; Bradbury Place - Chattanooga &gt; 01. Underwriting), House Price Worksheet D2:G6. The 6.23.26 (Grasslake Capital) variant has identical plans/prices (only Land Bank / Deposit Reimbursement headers added, empty).</t>
        </is>
      </c>
    </row>
    <row r="10">
      <c r="A10" t="inlineStr">
        <is>
          <t>Counts per plan are NOT in her file: derived from her 10/45/35/10 mix on 101 lots (largest remainder) = 10/46/35/10. Beds and widths not stated (generic Plan A-D); no 2-bed plan identified, but beds unconfirmed. No existing BH plan of 2,100-3,000 sf fits a 51-ft lot.</t>
        </is>
      </c>
    </row>
    <row r="11">
      <c r="A11" t="inlineStr">
        <is>
          <t>Her base prices all end in ,990. Kept BH options (22.16% of base, Oasis Chattanooga), lot premium $2,490 and incentive -$10,000; Cassie used 8% options, +$10K premium, -$10K discount (ASP $544,898).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Direct cost - corrected Pine Ridge method (option cost counted once)</t>
        </is>
      </c>
    </row>
    <row r="3">
      <c r="A3" s="3" t="inlineStr">
        <is>
          <t>Plan</t>
        </is>
      </c>
      <c r="B3" s="3" t="inlineStr">
        <is>
          <t>Heated SF</t>
        </is>
      </c>
      <c r="C3" s="3" t="inlineStr">
        <is>
          <t>Chattanooga actual all-in $/sf</t>
        </is>
      </c>
      <c r="D3" s="3" t="inlineStr">
        <is>
          <t>- Chatt option cost/home excl bsmt</t>
        </is>
      </c>
      <c r="E3" s="3" t="inlineStr">
        <is>
          <t>- Chatt terrace cost/home</t>
        </is>
      </c>
      <c r="F3" s="3">
        <f> Base house (excl options)</f>
        <v/>
      </c>
      <c r="G3" s="3" t="inlineStr">
        <is>
          <t>Base $/sf (BH)</t>
        </is>
      </c>
      <c r="H3" s="3" t="inlineStr">
        <is>
          <t>Cassie base $/sf</t>
        </is>
      </c>
      <c r="I3" s="3" t="inlineStr">
        <is>
          <t>+ Deal option cost (base price x 22.16% x 47.85%)</t>
        </is>
      </c>
      <c r="J3" s="3">
        <f> All-in direct (no basement)</f>
        <v/>
      </c>
      <c r="K3" s="3" t="inlineStr">
        <is>
          <t>All-in $/sf</t>
        </is>
      </c>
      <c r="L3" s="3" t="inlineStr">
        <is>
          <t>Flag</t>
        </is>
      </c>
    </row>
    <row r="4">
      <c r="A4" s="10" t="inlineStr">
        <is>
          <t>Plan A</t>
        </is>
      </c>
      <c r="B4" s="8" t="n">
        <v>2100</v>
      </c>
      <c r="C4" s="11" t="n">
        <v>127.34</v>
      </c>
      <c r="D4" s="10" t="n">
        <v>-40171.44113207547</v>
      </c>
      <c r="E4" s="10" t="n">
        <v>-11836.96428571429</v>
      </c>
      <c r="F4" s="10" t="n">
        <v>215405.5945822102</v>
      </c>
      <c r="G4" s="11" t="n">
        <v>102.5740926581954</v>
      </c>
      <c r="H4" s="11" t="n">
        <v>104</v>
      </c>
      <c r="I4" s="10" t="n">
        <v>50885.80703471242</v>
      </c>
      <c r="J4" s="10" t="n">
        <v>266291.4016169226</v>
      </c>
      <c r="K4" s="11" t="n">
        <v>126.8054293413917</v>
      </c>
      <c r="L4" s="12" t="inlineStr">
        <is>
          <t>WARNING: BH all-in below Chattanooga actual $127.34/sf</t>
        </is>
      </c>
    </row>
    <row r="5">
      <c r="A5" s="10" t="inlineStr">
        <is>
          <t>Plan B</t>
        </is>
      </c>
      <c r="B5" s="8" t="n">
        <v>2400</v>
      </c>
      <c r="C5" s="11" t="n">
        <v>127.34</v>
      </c>
      <c r="D5" s="10" t="n">
        <v>-40171.44113207547</v>
      </c>
      <c r="E5" s="10" t="n">
        <v>-11836.96428571429</v>
      </c>
      <c r="F5" s="10" t="n">
        <v>253607.5945822103</v>
      </c>
      <c r="G5" s="11" t="n">
        <v>105.6698310759209</v>
      </c>
      <c r="H5" s="11" t="n">
        <v>102</v>
      </c>
      <c r="I5" s="10" t="n">
        <v>54066.23623332359</v>
      </c>
      <c r="J5" s="10" t="n">
        <v>307673.8308155339</v>
      </c>
      <c r="K5" s="11" t="n">
        <v>128.1974295064724</v>
      </c>
      <c r="L5" s="12" t="inlineStr">
        <is>
          <t>at/above BH actual; WARNING: Cassie base $/sf below BH actual</t>
        </is>
      </c>
    </row>
    <row r="6">
      <c r="A6" s="10" t="inlineStr">
        <is>
          <t>Plan C</t>
        </is>
      </c>
      <c r="B6" s="8" t="n">
        <v>2700</v>
      </c>
      <c r="C6" s="11" t="n">
        <v>127.34</v>
      </c>
      <c r="D6" s="10" t="n">
        <v>-40171.44113207547</v>
      </c>
      <c r="E6" s="10" t="n">
        <v>-11836.96428571429</v>
      </c>
      <c r="F6" s="10" t="n">
        <v>291809.5945822103</v>
      </c>
      <c r="G6" s="11" t="n">
        <v>108.0776276230409</v>
      </c>
      <c r="H6" s="11" t="n">
        <v>101</v>
      </c>
      <c r="I6" s="10" t="n">
        <v>57564.70835179587</v>
      </c>
      <c r="J6" s="10" t="n">
        <v>349374.3029340061</v>
      </c>
      <c r="K6" s="11" t="n">
        <v>129.3978899755578</v>
      </c>
      <c r="L6" s="12" t="inlineStr">
        <is>
          <t>at/above BH actual; WARNING: Cassie base $/sf below BH actual</t>
        </is>
      </c>
    </row>
    <row r="7">
      <c r="A7" s="10" t="inlineStr">
        <is>
          <t>Plan D</t>
        </is>
      </c>
      <c r="B7" s="8" t="n">
        <v>3000</v>
      </c>
      <c r="C7" s="11" t="n">
        <v>127.34</v>
      </c>
      <c r="D7" s="10" t="n">
        <v>-40171.44113207547</v>
      </c>
      <c r="E7" s="10" t="n">
        <v>-11836.96428571429</v>
      </c>
      <c r="F7" s="10" t="n">
        <v>330011.5945822103</v>
      </c>
      <c r="G7" s="11" t="n">
        <v>110.0038648607368</v>
      </c>
      <c r="H7" s="11" t="n">
        <v>100</v>
      </c>
      <c r="I7" s="10" t="n">
        <v>60957.16616364777</v>
      </c>
      <c r="J7" s="10" t="n">
        <v>390968.7607458581</v>
      </c>
      <c r="K7" s="11" t="n">
        <v>130.3229202486194</v>
      </c>
      <c r="L7" s="12" t="inlineStr">
        <is>
          <t>at/above BH actual; WARNING: Cassie base $/sf below BH actual</t>
        </is>
      </c>
    </row>
    <row r="8">
      <c r="A8" t="inlineStr">
        <is>
          <t>Weighted all-in incl. basement on 10% of lots</t>
        </is>
      </c>
      <c r="F8" s="10" t="n">
        <v>332837.3113250751</v>
      </c>
      <c r="J8" s="11" t="n">
        <v>131.3660353412762</v>
      </c>
      <c r="K8" s="5" t="inlineStr">
        <is>
          <t>ok (at/above BH actual)</t>
        </is>
      </c>
    </row>
    <row r="9">
      <c r="A9" t="inlineStr">
        <is>
          <t>Basement lots: +$66,287 cost / +$94,075 revenue (Oasis Chattanooga n=10), only on basement lots (~10%, Parker).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On-lot site cost per home (pad-graded sewer lot) - Oasis Hamilton Co categories, septic excluded</t>
        </is>
      </c>
    </row>
    <row r="2">
      <c r="A2" s="3" t="inlineStr">
        <is>
          <t>Category</t>
        </is>
      </c>
      <c r="B2" s="3" t="inlineStr">
        <is>
          <t>$/home</t>
        </is>
      </c>
      <c r="C2" s="3" t="inlineStr">
        <is>
          <t>Basis</t>
        </is>
      </c>
    </row>
    <row r="3">
      <c r="A3" t="inlineStr">
        <is>
          <t>Site analysis / survey</t>
        </is>
      </c>
      <c r="B3" s="10" t="n">
        <v>4906</v>
      </c>
      <c r="C3" t="inlineStr">
        <is>
          <t>Oasis each-site-category avg, Hamilton Co (13 homes, rural/septic lots)</t>
        </is>
      </c>
    </row>
    <row r="4">
      <c r="A4" t="inlineStr">
        <is>
          <t>Bldg/site clean</t>
        </is>
      </c>
      <c r="B4" s="10" t="n">
        <v>3976</v>
      </c>
      <c r="C4" t="inlineStr">
        <is>
          <t>Oasis each-site-category avg, Hamilton Co (13 homes, rural/septic lots)</t>
        </is>
      </c>
    </row>
    <row r="5">
      <c r="A5" t="inlineStr">
        <is>
          <t>Temp utilities</t>
        </is>
      </c>
      <c r="B5" s="10" t="n">
        <v>1712</v>
      </c>
      <c r="C5" t="inlineStr">
        <is>
          <t>Oasis each-site-category avg, Hamilton Co (13 homes, rural/septic lots)</t>
        </is>
      </c>
    </row>
    <row r="6">
      <c r="A6" t="inlineStr">
        <is>
          <t>Driveway (short, subdivision lot)</t>
        </is>
      </c>
      <c r="B6" s="10" t="n">
        <v>5995</v>
      </c>
      <c r="C6" t="inlineStr">
        <is>
          <t>Oasis each-site-category avg, Hamilton Co (13 homes, rural/septic lots)</t>
        </is>
      </c>
    </row>
    <row r="7">
      <c r="A7" t="inlineStr">
        <is>
          <t>Site work / fine grade: $0, lots delivered pad-ready (finished lots per contract)</t>
        </is>
      </c>
      <c r="B7" s="10" t="n">
        <v>0</v>
      </c>
      <c r="C7" t="inlineStr">
        <is>
          <t>Oasis each-site-category avg, Hamilton Co (13 homes, rural/septic lots); $0: lots delivered pad-ready (finished lots), so no grading/site work - remaining rows are minimal per-home items</t>
        </is>
      </c>
    </row>
    <row r="8">
      <c r="A8" s="1" t="inlineStr">
        <is>
          <t>Total</t>
        </is>
      </c>
      <c r="B8" s="10">
        <f>SUM(B3:B7)</f>
        <v/>
      </c>
    </row>
    <row r="10">
      <c r="A10" s="1" t="inlineStr">
        <is>
          <t>Contract obligations (community)</t>
        </is>
      </c>
    </row>
    <row r="11">
      <c r="A11" s="3" t="inlineStr">
        <is>
          <t>Item</t>
        </is>
      </c>
      <c r="B11" s="3" t="inlineStr">
        <is>
          <t>Total $</t>
        </is>
      </c>
      <c r="C11" s="3" t="inlineStr">
        <is>
          <t>$/lot</t>
        </is>
      </c>
      <c r="D11" s="3" t="inlineStr">
        <is>
          <t>Basis</t>
        </is>
      </c>
    </row>
    <row r="12">
      <c r="A12" t="inlineStr">
        <is>
          <t>Sidewalks + ADA ramps (total $)</t>
        </is>
      </c>
      <c r="B12" s="10" t="n">
        <v>296946</v>
      </c>
      <c r="C12" s="10" t="n">
        <v>2940.059405940594</v>
      </c>
      <c r="D12" t="inlineStr">
        <is>
          <t>ESTIMATE: 101 lots x 51 ft frontage x 1.15 common-area factor = 5,924 LF x 5 ft wide x $8.00/sf (4" concrete, ASSUMED unit cost) + 24 ADA ramps x $2,500 (ASSUMED). No bid. Spread pro rata by phase at takedown. Price cut received: $2,500/lot = $252,500.</t>
        </is>
      </c>
    </row>
    <row r="13">
      <c r="A13" t="inlineStr">
        <is>
          <t>Entry signage + landscaping ($)</t>
        </is>
      </c>
      <c r="B13" s="10" t="n">
        <v>75000</v>
      </c>
      <c r="C13" s="10" t="n">
        <v>742.5742574257425</v>
      </c>
      <c r="D13" t="inlineStr">
        <is>
          <t>ASSUMPTION placeholder (C2 §18 obligation; no estimate in files). At Ph1.</t>
        </is>
      </c>
    </row>
    <row r="14">
      <c r="A14" t="inlineStr">
        <is>
          <t>Mail kiosks ($)</t>
        </is>
      </c>
      <c r="B14" s="10" t="n">
        <v>31500</v>
      </c>
      <c r="C14" s="10" t="n">
        <v>311.8811881188119</v>
      </c>
      <c r="D14" t="inlineStr">
        <is>
          <t>ASSUMPTION: 7 CBU units (16 boxes each for 101 lots + excluded homesite) x $4,500 installed incl. pad. At Ph1.</t>
        </is>
      </c>
    </row>
    <row r="15">
      <c r="A15" t="inlineStr">
        <is>
          <t>HOA declaration / setup legal ($)</t>
        </is>
      </c>
      <c r="B15" s="10" t="n">
        <v>15000</v>
      </c>
      <c r="C15" s="10" t="n">
        <v>148.5148514851485</v>
      </c>
      <c r="D15" t="inlineStr">
        <is>
          <t>ASSUMPTION placeholder (C2 §17). At Ph1.</t>
        </is>
      </c>
    </row>
    <row r="16">
      <c r="A16" t="inlineStr">
        <is>
          <t>Sidewalk cost vs price cut received ($2,500 x 101 = $252,500)</t>
        </is>
      </c>
      <c r="B16" s="10" t="n">
        <v>44446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Lot #</t>
        </is>
      </c>
      <c r="B1" s="3" t="inlineStr">
        <is>
          <t>Phase</t>
        </is>
      </c>
      <c r="C1" s="3" t="inlineStr">
        <is>
          <t>Lot price</t>
        </is>
      </c>
      <c r="D1" s="3" t="inlineStr">
        <is>
          <t>Takedown month</t>
        </is>
      </c>
      <c r="E1" s="3" t="inlineStr">
        <is>
          <t>Takedown date</t>
        </is>
      </c>
      <c r="F1" s="3" t="inlineStr">
        <is>
          <t>Plan</t>
        </is>
      </c>
      <c r="G1" s="3" t="inlineStr">
        <is>
          <t>Basement</t>
        </is>
      </c>
      <c r="H1" s="3" t="inlineStr">
        <is>
          <t>Sale month</t>
        </is>
      </c>
      <c r="I1" s="3" t="inlineStr">
        <is>
          <t>Start month</t>
        </is>
      </c>
      <c r="J1" s="3" t="inlineStr">
        <is>
          <t>Close month</t>
        </is>
      </c>
      <c r="K1" s="3" t="inlineStr">
        <is>
          <t>Close date</t>
        </is>
      </c>
      <c r="L1" s="3" t="inlineStr">
        <is>
          <t>Months held</t>
        </is>
      </c>
      <c r="M1" s="3" t="inlineStr">
        <is>
          <t>Land loan advance</t>
        </is>
      </c>
      <c r="N1" s="3" t="inlineStr">
        <is>
          <t>Net revenue</t>
        </is>
      </c>
      <c r="O1" s="3" t="inlineStr">
        <is>
          <t>Direct cost</t>
        </is>
      </c>
    </row>
    <row r="2">
      <c r="A2" t="n">
        <v>1</v>
      </c>
      <c r="B2" t="n">
        <v>1</v>
      </c>
      <c r="C2" s="10" t="n">
        <v>145500</v>
      </c>
      <c r="D2" t="n">
        <v>18</v>
      </c>
      <c r="E2" t="inlineStr">
        <is>
          <t>2028-01</t>
        </is>
      </c>
      <c r="F2" t="inlineStr">
        <is>
          <t>Plan B</t>
        </is>
      </c>
      <c r="G2" t="inlineStr"/>
      <c r="H2" t="n">
        <v>20</v>
      </c>
      <c r="I2" t="n">
        <v>24</v>
      </c>
      <c r="J2" t="n">
        <v>29</v>
      </c>
      <c r="K2" t="inlineStr">
        <is>
          <t>2028-12</t>
        </is>
      </c>
      <c r="L2" t="n">
        <v>11</v>
      </c>
      <c r="M2" s="10" t="n">
        <v>109125</v>
      </c>
      <c r="N2" s="10" t="n">
        <v>615480.3760158363</v>
      </c>
      <c r="O2" s="10" t="n">
        <v>307673.8308155339</v>
      </c>
    </row>
    <row r="3">
      <c r="A3" t="n">
        <v>2</v>
      </c>
      <c r="B3" t="n">
        <v>1</v>
      </c>
      <c r="C3" s="10" t="n">
        <v>145500</v>
      </c>
      <c r="D3" t="n">
        <v>18</v>
      </c>
      <c r="E3" t="inlineStr">
        <is>
          <t>2028-01</t>
        </is>
      </c>
      <c r="F3" t="inlineStr">
        <is>
          <t>Plan C</t>
        </is>
      </c>
      <c r="G3" t="inlineStr"/>
      <c r="H3" t="n">
        <v>20</v>
      </c>
      <c r="I3" t="n">
        <v>24</v>
      </c>
      <c r="J3" t="n">
        <v>29</v>
      </c>
      <c r="K3" t="inlineStr">
        <is>
          <t>2028-12</t>
        </is>
      </c>
      <c r="L3" t="n">
        <v>11</v>
      </c>
      <c r="M3" s="10" t="n">
        <v>109125</v>
      </c>
      <c r="N3" s="10" t="n">
        <v>655792.3084233787</v>
      </c>
      <c r="O3" s="10" t="n">
        <v>349374.3029340061</v>
      </c>
    </row>
    <row r="4">
      <c r="A4" t="n">
        <v>3</v>
      </c>
      <c r="B4" t="n">
        <v>1</v>
      </c>
      <c r="C4" s="10" t="n">
        <v>145500</v>
      </c>
      <c r="D4" t="n">
        <v>18</v>
      </c>
      <c r="E4" t="inlineStr">
        <is>
          <t>2028-01</t>
        </is>
      </c>
      <c r="F4" t="inlineStr">
        <is>
          <t>Plan B</t>
        </is>
      </c>
      <c r="G4" t="inlineStr"/>
      <c r="H4" t="n">
        <v>21</v>
      </c>
      <c r="I4" t="n">
        <v>25</v>
      </c>
      <c r="J4" t="n">
        <v>30</v>
      </c>
      <c r="K4" t="inlineStr">
        <is>
          <t>2029-01</t>
        </is>
      </c>
      <c r="L4" t="n">
        <v>12</v>
      </c>
      <c r="M4" s="10" t="n">
        <v>109125</v>
      </c>
      <c r="N4" s="10" t="n">
        <v>615480.3760158363</v>
      </c>
      <c r="O4" s="10" t="n">
        <v>307673.8308155339</v>
      </c>
    </row>
    <row r="5">
      <c r="A5" t="n">
        <v>4</v>
      </c>
      <c r="B5" t="n">
        <v>1</v>
      </c>
      <c r="C5" s="10" t="n">
        <v>145500</v>
      </c>
      <c r="D5" t="n">
        <v>18</v>
      </c>
      <c r="E5" t="inlineStr">
        <is>
          <t>2028-01</t>
        </is>
      </c>
      <c r="F5" t="inlineStr">
        <is>
          <t>Plan A</t>
        </is>
      </c>
      <c r="G5" t="inlineStr"/>
      <c r="H5" t="n">
        <v>21</v>
      </c>
      <c r="I5" t="n">
        <v>25</v>
      </c>
      <c r="J5" t="n">
        <v>30</v>
      </c>
      <c r="K5" t="inlineStr">
        <is>
          <t>2029-01</t>
        </is>
      </c>
      <c r="L5" t="n">
        <v>12</v>
      </c>
      <c r="M5" s="10" t="n">
        <v>109125</v>
      </c>
      <c r="N5" s="10" t="n">
        <v>578833.1647362522</v>
      </c>
      <c r="O5" s="10" t="n">
        <v>266291.4016169226</v>
      </c>
    </row>
    <row r="6">
      <c r="A6" t="n">
        <v>5</v>
      </c>
      <c r="B6" t="n">
        <v>1</v>
      </c>
      <c r="C6" s="10" t="n">
        <v>145500</v>
      </c>
      <c r="D6" t="n">
        <v>18</v>
      </c>
      <c r="E6" t="inlineStr">
        <is>
          <t>2028-01</t>
        </is>
      </c>
      <c r="F6" t="inlineStr">
        <is>
          <t>Plan C</t>
        </is>
      </c>
      <c r="G6" t="inlineStr"/>
      <c r="H6" t="n">
        <v>22</v>
      </c>
      <c r="I6" t="n">
        <v>26</v>
      </c>
      <c r="J6" t="n">
        <v>31</v>
      </c>
      <c r="K6" t="inlineStr">
        <is>
          <t>2029-02</t>
        </is>
      </c>
      <c r="L6" t="n">
        <v>13</v>
      </c>
      <c r="M6" s="10" t="n">
        <v>109125</v>
      </c>
      <c r="N6" s="10" t="n">
        <v>655792.3084233787</v>
      </c>
      <c r="O6" s="10" t="n">
        <v>349374.3029340061</v>
      </c>
    </row>
    <row r="7">
      <c r="A7" t="n">
        <v>6</v>
      </c>
      <c r="B7" t="n">
        <v>1</v>
      </c>
      <c r="C7" s="10" t="n">
        <v>145500</v>
      </c>
      <c r="D7" t="n">
        <v>18</v>
      </c>
      <c r="E7" t="inlineStr">
        <is>
          <t>2028-01</t>
        </is>
      </c>
      <c r="F7" t="inlineStr">
        <is>
          <t>Plan B</t>
        </is>
      </c>
      <c r="G7" t="inlineStr"/>
      <c r="H7" t="n">
        <v>22</v>
      </c>
      <c r="I7" t="n">
        <v>26</v>
      </c>
      <c r="J7" t="n">
        <v>31</v>
      </c>
      <c r="K7" t="inlineStr">
        <is>
          <t>2029-02</t>
        </is>
      </c>
      <c r="L7" t="n">
        <v>13</v>
      </c>
      <c r="M7" s="10" t="n">
        <v>109125</v>
      </c>
      <c r="N7" s="10" t="n">
        <v>615480.3760158363</v>
      </c>
      <c r="O7" s="10" t="n">
        <v>307673.8308155339</v>
      </c>
    </row>
    <row r="8">
      <c r="A8" t="n">
        <v>7</v>
      </c>
      <c r="B8" t="n">
        <v>1</v>
      </c>
      <c r="C8" s="10" t="n">
        <v>145500</v>
      </c>
      <c r="D8" t="n">
        <v>18</v>
      </c>
      <c r="E8" t="inlineStr">
        <is>
          <t>2028-01</t>
        </is>
      </c>
      <c r="F8" t="inlineStr">
        <is>
          <t>Plan D</t>
        </is>
      </c>
      <c r="G8" t="inlineStr"/>
      <c r="H8" t="n">
        <v>23</v>
      </c>
      <c r="I8" t="n">
        <v>27</v>
      </c>
      <c r="J8" t="n">
        <v>32</v>
      </c>
      <c r="K8" t="inlineStr">
        <is>
          <t>2029-03</t>
        </is>
      </c>
      <c r="L8" t="n">
        <v>14</v>
      </c>
      <c r="M8" s="10" t="n">
        <v>109125</v>
      </c>
      <c r="N8" s="10" t="n">
        <v>694882.6671216018</v>
      </c>
      <c r="O8" s="10" t="n">
        <v>390968.7607458581</v>
      </c>
    </row>
    <row r="9">
      <c r="A9" t="n">
        <v>8</v>
      </c>
      <c r="B9" t="n">
        <v>1</v>
      </c>
      <c r="C9" s="10" t="n">
        <v>145500</v>
      </c>
      <c r="D9" t="n">
        <v>18</v>
      </c>
      <c r="E9" t="inlineStr">
        <is>
          <t>2028-01</t>
        </is>
      </c>
      <c r="F9" t="inlineStr">
        <is>
          <t>Plan C</t>
        </is>
      </c>
      <c r="G9" t="inlineStr"/>
      <c r="H9" t="n">
        <v>23</v>
      </c>
      <c r="I9" t="n">
        <v>27</v>
      </c>
      <c r="J9" t="n">
        <v>32</v>
      </c>
      <c r="K9" t="inlineStr">
        <is>
          <t>2029-03</t>
        </is>
      </c>
      <c r="L9" t="n">
        <v>14</v>
      </c>
      <c r="M9" s="10" t="n">
        <v>109125</v>
      </c>
      <c r="N9" s="10" t="n">
        <v>655792.3084233787</v>
      </c>
      <c r="O9" s="10" t="n">
        <v>349374.3029340061</v>
      </c>
    </row>
    <row r="10">
      <c r="A10" t="n">
        <v>9</v>
      </c>
      <c r="B10" t="n">
        <v>1</v>
      </c>
      <c r="C10" s="10" t="n">
        <v>145500</v>
      </c>
      <c r="D10" t="n">
        <v>18</v>
      </c>
      <c r="E10" t="inlineStr">
        <is>
          <t>2028-01</t>
        </is>
      </c>
      <c r="F10" t="inlineStr">
        <is>
          <t>Plan B</t>
        </is>
      </c>
      <c r="G10" t="inlineStr"/>
      <c r="H10" t="n">
        <v>24</v>
      </c>
      <c r="I10" t="n">
        <v>28</v>
      </c>
      <c r="J10" t="n">
        <v>33</v>
      </c>
      <c r="K10" t="inlineStr">
        <is>
          <t>2029-04</t>
        </is>
      </c>
      <c r="L10" t="n">
        <v>15</v>
      </c>
      <c r="M10" s="10" t="n">
        <v>109125</v>
      </c>
      <c r="N10" s="10" t="n">
        <v>615480.3760158363</v>
      </c>
      <c r="O10" s="10" t="n">
        <v>307673.8308155339</v>
      </c>
    </row>
    <row r="11">
      <c r="A11" t="n">
        <v>10</v>
      </c>
      <c r="B11" t="n">
        <v>1</v>
      </c>
      <c r="C11" s="10" t="n">
        <v>145500</v>
      </c>
      <c r="D11" t="n">
        <v>18</v>
      </c>
      <c r="E11" t="inlineStr">
        <is>
          <t>2028-01</t>
        </is>
      </c>
      <c r="F11" t="inlineStr">
        <is>
          <t>Plan B</t>
        </is>
      </c>
      <c r="G11" t="inlineStr">
        <is>
          <t>Y</t>
        </is>
      </c>
      <c r="H11" t="n">
        <v>24</v>
      </c>
      <c r="I11" t="n">
        <v>28</v>
      </c>
      <c r="J11" t="n">
        <v>33</v>
      </c>
      <c r="K11" t="inlineStr">
        <is>
          <t>2029-04</t>
        </is>
      </c>
      <c r="L11" t="n">
        <v>15</v>
      </c>
      <c r="M11" s="10" t="n">
        <v>109125</v>
      </c>
      <c r="N11" s="10" t="n">
        <v>709555.3760158363</v>
      </c>
      <c r="O11" s="10" t="n">
        <v>373960.8308155339</v>
      </c>
    </row>
    <row r="12">
      <c r="A12" t="n">
        <v>11</v>
      </c>
      <c r="B12" t="n">
        <v>1</v>
      </c>
      <c r="C12" s="10" t="n">
        <v>145500</v>
      </c>
      <c r="D12" t="n">
        <v>18</v>
      </c>
      <c r="E12" t="inlineStr">
        <is>
          <t>2028-01</t>
        </is>
      </c>
      <c r="F12" t="inlineStr">
        <is>
          <t>Plan C</t>
        </is>
      </c>
      <c r="G12" t="inlineStr"/>
      <c r="H12" t="n">
        <v>25</v>
      </c>
      <c r="I12" t="n">
        <v>29</v>
      </c>
      <c r="J12" t="n">
        <v>34</v>
      </c>
      <c r="K12" t="inlineStr">
        <is>
          <t>2029-05</t>
        </is>
      </c>
      <c r="L12" t="n">
        <v>16</v>
      </c>
      <c r="M12" s="10" t="n">
        <v>109125</v>
      </c>
      <c r="N12" s="10" t="n">
        <v>655792.3084233787</v>
      </c>
      <c r="O12" s="10" t="n">
        <v>349374.3029340061</v>
      </c>
    </row>
    <row r="13">
      <c r="A13" t="n">
        <v>12</v>
      </c>
      <c r="B13" t="n">
        <v>1</v>
      </c>
      <c r="C13" s="10" t="n">
        <v>145500</v>
      </c>
      <c r="D13" t="n">
        <v>18</v>
      </c>
      <c r="E13" t="inlineStr">
        <is>
          <t>2028-01</t>
        </is>
      </c>
      <c r="F13" t="inlineStr">
        <is>
          <t>Plan B</t>
        </is>
      </c>
      <c r="G13" t="inlineStr"/>
      <c r="H13" t="n">
        <v>25</v>
      </c>
      <c r="I13" t="n">
        <v>29</v>
      </c>
      <c r="J13" t="n">
        <v>34</v>
      </c>
      <c r="K13" t="inlineStr">
        <is>
          <t>2029-05</t>
        </is>
      </c>
      <c r="L13" t="n">
        <v>16</v>
      </c>
      <c r="M13" s="10" t="n">
        <v>109125</v>
      </c>
      <c r="N13" s="10" t="n">
        <v>615480.3760158363</v>
      </c>
      <c r="O13" s="10" t="n">
        <v>307673.8308155339</v>
      </c>
    </row>
    <row r="14">
      <c r="A14" t="n">
        <v>13</v>
      </c>
      <c r="B14" t="n">
        <v>1</v>
      </c>
      <c r="C14" s="10" t="n">
        <v>145500</v>
      </c>
      <c r="D14" t="n">
        <v>18</v>
      </c>
      <c r="E14" t="inlineStr">
        <is>
          <t>2028-01</t>
        </is>
      </c>
      <c r="F14" t="inlineStr">
        <is>
          <t>Plan C</t>
        </is>
      </c>
      <c r="G14" t="inlineStr"/>
      <c r="H14" t="n">
        <v>26</v>
      </c>
      <c r="I14" t="n">
        <v>30</v>
      </c>
      <c r="J14" t="n">
        <v>35</v>
      </c>
      <c r="K14" t="inlineStr">
        <is>
          <t>2029-06</t>
        </is>
      </c>
      <c r="L14" t="n">
        <v>17</v>
      </c>
      <c r="M14" s="10" t="n">
        <v>109125</v>
      </c>
      <c r="N14" s="10" t="n">
        <v>655792.3084233787</v>
      </c>
      <c r="O14" s="10" t="n">
        <v>349374.3029340061</v>
      </c>
    </row>
    <row r="15">
      <c r="A15" t="n">
        <v>14</v>
      </c>
      <c r="B15" t="n">
        <v>1</v>
      </c>
      <c r="C15" s="10" t="n">
        <v>145500</v>
      </c>
      <c r="D15" t="n">
        <v>18</v>
      </c>
      <c r="E15" t="inlineStr">
        <is>
          <t>2028-01</t>
        </is>
      </c>
      <c r="F15" t="inlineStr">
        <is>
          <t>Plan A</t>
        </is>
      </c>
      <c r="G15" t="inlineStr"/>
      <c r="H15" t="n">
        <v>26</v>
      </c>
      <c r="I15" t="n">
        <v>30</v>
      </c>
      <c r="J15" t="n">
        <v>35</v>
      </c>
      <c r="K15" t="inlineStr">
        <is>
          <t>2029-06</t>
        </is>
      </c>
      <c r="L15" t="n">
        <v>17</v>
      </c>
      <c r="M15" s="10" t="n">
        <v>109125</v>
      </c>
      <c r="N15" s="10" t="n">
        <v>578833.1647362522</v>
      </c>
      <c r="O15" s="10" t="n">
        <v>266291.4016169226</v>
      </c>
    </row>
    <row r="16">
      <c r="A16" t="n">
        <v>15</v>
      </c>
      <c r="B16" t="n">
        <v>1</v>
      </c>
      <c r="C16" s="10" t="n">
        <v>145500</v>
      </c>
      <c r="D16" t="n">
        <v>18</v>
      </c>
      <c r="E16" t="inlineStr">
        <is>
          <t>2028-01</t>
        </is>
      </c>
      <c r="F16" t="inlineStr">
        <is>
          <t>Plan B</t>
        </is>
      </c>
      <c r="G16" t="inlineStr"/>
      <c r="H16" t="n">
        <v>27</v>
      </c>
      <c r="I16" t="n">
        <v>31</v>
      </c>
      <c r="J16" t="n">
        <v>36</v>
      </c>
      <c r="K16" t="inlineStr">
        <is>
          <t>2029-07</t>
        </is>
      </c>
      <c r="L16" t="n">
        <v>18</v>
      </c>
      <c r="M16" s="10" t="n">
        <v>109125</v>
      </c>
      <c r="N16" s="10" t="n">
        <v>615480.3760158363</v>
      </c>
      <c r="O16" s="10" t="n">
        <v>307673.8308155339</v>
      </c>
    </row>
    <row r="17">
      <c r="A17" t="n">
        <v>16</v>
      </c>
      <c r="B17" t="n">
        <v>1</v>
      </c>
      <c r="C17" s="10" t="n">
        <v>145500</v>
      </c>
      <c r="D17" t="n">
        <v>18</v>
      </c>
      <c r="E17" t="inlineStr">
        <is>
          <t>2028-01</t>
        </is>
      </c>
      <c r="F17" t="inlineStr">
        <is>
          <t>Plan D</t>
        </is>
      </c>
      <c r="G17" t="inlineStr"/>
      <c r="H17" t="n">
        <v>27</v>
      </c>
      <c r="I17" t="n">
        <v>31</v>
      </c>
      <c r="J17" t="n">
        <v>36</v>
      </c>
      <c r="K17" t="inlineStr">
        <is>
          <t>2029-07</t>
        </is>
      </c>
      <c r="L17" t="n">
        <v>18</v>
      </c>
      <c r="M17" s="10" t="n">
        <v>109125</v>
      </c>
      <c r="N17" s="10" t="n">
        <v>694882.6671216018</v>
      </c>
      <c r="O17" s="10" t="n">
        <v>390968.7607458581</v>
      </c>
    </row>
    <row r="18">
      <c r="A18" t="n">
        <v>17</v>
      </c>
      <c r="B18" t="n">
        <v>1</v>
      </c>
      <c r="C18" s="10" t="n">
        <v>145500</v>
      </c>
      <c r="D18" t="n">
        <v>18</v>
      </c>
      <c r="E18" t="inlineStr">
        <is>
          <t>2028-01</t>
        </is>
      </c>
      <c r="F18" t="inlineStr">
        <is>
          <t>Plan C</t>
        </is>
      </c>
      <c r="G18" t="inlineStr"/>
      <c r="H18" t="n">
        <v>28</v>
      </c>
      <c r="I18" t="n">
        <v>32</v>
      </c>
      <c r="J18" t="n">
        <v>37</v>
      </c>
      <c r="K18" t="inlineStr">
        <is>
          <t>2029-08</t>
        </is>
      </c>
      <c r="L18" t="n">
        <v>19</v>
      </c>
      <c r="M18" s="10" t="n">
        <v>109125</v>
      </c>
      <c r="N18" s="10" t="n">
        <v>655792.3084233787</v>
      </c>
      <c r="O18" s="10" t="n">
        <v>349374.3029340061</v>
      </c>
    </row>
    <row r="19">
      <c r="A19" t="n">
        <v>18</v>
      </c>
      <c r="B19" t="n">
        <v>1</v>
      </c>
      <c r="C19" s="10" t="n">
        <v>145500</v>
      </c>
      <c r="D19" t="n">
        <v>18</v>
      </c>
      <c r="E19" t="inlineStr">
        <is>
          <t>2028-01</t>
        </is>
      </c>
      <c r="F19" t="inlineStr">
        <is>
          <t>Plan B</t>
        </is>
      </c>
      <c r="G19" t="inlineStr"/>
      <c r="H19" t="n">
        <v>28</v>
      </c>
      <c r="I19" t="n">
        <v>32</v>
      </c>
      <c r="J19" t="n">
        <v>37</v>
      </c>
      <c r="K19" t="inlineStr">
        <is>
          <t>2029-08</t>
        </is>
      </c>
      <c r="L19" t="n">
        <v>19</v>
      </c>
      <c r="M19" s="10" t="n">
        <v>109125</v>
      </c>
      <c r="N19" s="10" t="n">
        <v>615480.3760158363</v>
      </c>
      <c r="O19" s="10" t="n">
        <v>307673.8308155339</v>
      </c>
    </row>
    <row r="20">
      <c r="A20" t="n">
        <v>19</v>
      </c>
      <c r="B20" t="n">
        <v>1</v>
      </c>
      <c r="C20" s="10" t="n">
        <v>145500</v>
      </c>
      <c r="D20" t="n">
        <v>18</v>
      </c>
      <c r="E20" t="inlineStr">
        <is>
          <t>2028-01</t>
        </is>
      </c>
      <c r="F20" t="inlineStr">
        <is>
          <t>Plan B</t>
        </is>
      </c>
      <c r="G20" t="inlineStr"/>
      <c r="H20" t="n">
        <v>29</v>
      </c>
      <c r="I20" t="n">
        <v>33</v>
      </c>
      <c r="J20" t="n">
        <v>38</v>
      </c>
      <c r="K20" t="inlineStr">
        <is>
          <t>2029-09</t>
        </is>
      </c>
      <c r="L20" t="n">
        <v>20</v>
      </c>
      <c r="M20" s="10" t="n">
        <v>109125</v>
      </c>
      <c r="N20" s="10" t="n">
        <v>615480.3760158363</v>
      </c>
      <c r="O20" s="10" t="n">
        <v>307673.8308155339</v>
      </c>
    </row>
    <row r="21">
      <c r="A21" t="n">
        <v>20</v>
      </c>
      <c r="B21" t="n">
        <v>1</v>
      </c>
      <c r="C21" s="10" t="n">
        <v>145500</v>
      </c>
      <c r="D21" t="n">
        <v>18</v>
      </c>
      <c r="E21" t="inlineStr">
        <is>
          <t>2028-01</t>
        </is>
      </c>
      <c r="F21" t="inlineStr">
        <is>
          <t>Plan C</t>
        </is>
      </c>
      <c r="G21" t="inlineStr">
        <is>
          <t>Y</t>
        </is>
      </c>
      <c r="H21" t="n">
        <v>29</v>
      </c>
      <c r="I21" t="n">
        <v>33</v>
      </c>
      <c r="J21" t="n">
        <v>38</v>
      </c>
      <c r="K21" t="inlineStr">
        <is>
          <t>2029-09</t>
        </is>
      </c>
      <c r="L21" t="n">
        <v>20</v>
      </c>
      <c r="M21" s="10" t="n">
        <v>109125</v>
      </c>
      <c r="N21" s="10" t="n">
        <v>749867.3084233787</v>
      </c>
      <c r="O21" s="10" t="n">
        <v>415661.3029340061</v>
      </c>
    </row>
    <row r="22">
      <c r="A22" t="n">
        <v>21</v>
      </c>
      <c r="B22" t="n">
        <v>1</v>
      </c>
      <c r="C22" s="10" t="n">
        <v>145500</v>
      </c>
      <c r="D22" t="n">
        <v>18</v>
      </c>
      <c r="E22" t="inlineStr">
        <is>
          <t>2028-01</t>
        </is>
      </c>
      <c r="F22" t="inlineStr">
        <is>
          <t>Plan B</t>
        </is>
      </c>
      <c r="G22" t="inlineStr"/>
      <c r="H22" t="n">
        <v>30</v>
      </c>
      <c r="I22" t="n">
        <v>34</v>
      </c>
      <c r="J22" t="n">
        <v>39</v>
      </c>
      <c r="K22" t="inlineStr">
        <is>
          <t>2029-10</t>
        </is>
      </c>
      <c r="L22" t="n">
        <v>21</v>
      </c>
      <c r="M22" s="10" t="n">
        <v>109125</v>
      </c>
      <c r="N22" s="10" t="n">
        <v>615480.3760158363</v>
      </c>
      <c r="O22" s="10" t="n">
        <v>307673.8308155339</v>
      </c>
    </row>
    <row r="23">
      <c r="A23" t="n">
        <v>22</v>
      </c>
      <c r="B23" t="n">
        <v>1</v>
      </c>
      <c r="C23" s="10" t="n">
        <v>145500</v>
      </c>
      <c r="D23" t="n">
        <v>18</v>
      </c>
      <c r="E23" t="inlineStr">
        <is>
          <t>2028-01</t>
        </is>
      </c>
      <c r="F23" t="inlineStr">
        <is>
          <t>Plan C</t>
        </is>
      </c>
      <c r="G23" t="inlineStr"/>
      <c r="H23" t="n">
        <v>30</v>
      </c>
      <c r="I23" t="n">
        <v>34</v>
      </c>
      <c r="J23" t="n">
        <v>39</v>
      </c>
      <c r="K23" t="inlineStr">
        <is>
          <t>2029-10</t>
        </is>
      </c>
      <c r="L23" t="n">
        <v>21</v>
      </c>
      <c r="M23" s="10" t="n">
        <v>109125</v>
      </c>
      <c r="N23" s="10" t="n">
        <v>655792.3084233787</v>
      </c>
      <c r="O23" s="10" t="n">
        <v>349374.3029340061</v>
      </c>
    </row>
    <row r="24">
      <c r="A24" t="n">
        <v>23</v>
      </c>
      <c r="B24" t="n">
        <v>1</v>
      </c>
      <c r="C24" s="10" t="n">
        <v>145500</v>
      </c>
      <c r="D24" t="n">
        <v>18</v>
      </c>
      <c r="E24" t="inlineStr">
        <is>
          <t>2028-01</t>
        </is>
      </c>
      <c r="F24" t="inlineStr">
        <is>
          <t>Plan B</t>
        </is>
      </c>
      <c r="G24" t="inlineStr"/>
      <c r="H24" t="n">
        <v>31</v>
      </c>
      <c r="I24" t="n">
        <v>35</v>
      </c>
      <c r="J24" t="n">
        <v>40</v>
      </c>
      <c r="K24" t="inlineStr">
        <is>
          <t>2029-11</t>
        </is>
      </c>
      <c r="L24" t="n">
        <v>22</v>
      </c>
      <c r="M24" s="10" t="n">
        <v>109125</v>
      </c>
      <c r="N24" s="10" t="n">
        <v>615480.3760158363</v>
      </c>
      <c r="O24" s="10" t="n">
        <v>307673.8308155339</v>
      </c>
    </row>
    <row r="25">
      <c r="A25" t="n">
        <v>24</v>
      </c>
      <c r="B25" t="n">
        <v>1</v>
      </c>
      <c r="C25" s="10" t="n">
        <v>145500</v>
      </c>
      <c r="D25" t="n">
        <v>18</v>
      </c>
      <c r="E25" t="inlineStr">
        <is>
          <t>2028-01</t>
        </is>
      </c>
      <c r="F25" t="inlineStr">
        <is>
          <t>Plan A</t>
        </is>
      </c>
      <c r="G25" t="inlineStr"/>
      <c r="H25" t="n">
        <v>31</v>
      </c>
      <c r="I25" t="n">
        <v>35</v>
      </c>
      <c r="J25" t="n">
        <v>40</v>
      </c>
      <c r="K25" t="inlineStr">
        <is>
          <t>2029-11</t>
        </is>
      </c>
      <c r="L25" t="n">
        <v>22</v>
      </c>
      <c r="M25" s="10" t="n">
        <v>109125</v>
      </c>
      <c r="N25" s="10" t="n">
        <v>578833.1647362522</v>
      </c>
      <c r="O25" s="10" t="n">
        <v>266291.4016169226</v>
      </c>
    </row>
    <row r="26">
      <c r="A26" t="n">
        <v>25</v>
      </c>
      <c r="B26" t="n">
        <v>1</v>
      </c>
      <c r="C26" s="10" t="n">
        <v>145500</v>
      </c>
      <c r="D26" t="n">
        <v>18</v>
      </c>
      <c r="E26" t="inlineStr">
        <is>
          <t>2028-01</t>
        </is>
      </c>
      <c r="F26" t="inlineStr">
        <is>
          <t>Plan C</t>
        </is>
      </c>
      <c r="G26" t="inlineStr"/>
      <c r="H26" t="n">
        <v>32</v>
      </c>
      <c r="I26" t="n">
        <v>36</v>
      </c>
      <c r="J26" t="n">
        <v>41</v>
      </c>
      <c r="K26" t="inlineStr">
        <is>
          <t>2029-12</t>
        </is>
      </c>
      <c r="L26" t="n">
        <v>23</v>
      </c>
      <c r="M26" s="10" t="n">
        <v>109125</v>
      </c>
      <c r="N26" s="10" t="n">
        <v>655792.3084233787</v>
      </c>
      <c r="O26" s="10" t="n">
        <v>349374.3029340061</v>
      </c>
    </row>
    <row r="27">
      <c r="A27" t="n">
        <v>26</v>
      </c>
      <c r="B27" t="n">
        <v>1</v>
      </c>
      <c r="C27" s="10" t="n">
        <v>145500</v>
      </c>
      <c r="D27" t="n">
        <v>18</v>
      </c>
      <c r="E27" t="inlineStr">
        <is>
          <t>2028-01</t>
        </is>
      </c>
      <c r="F27" t="inlineStr">
        <is>
          <t>Plan B</t>
        </is>
      </c>
      <c r="G27" t="inlineStr"/>
      <c r="H27" t="n">
        <v>32</v>
      </c>
      <c r="I27" t="n">
        <v>36</v>
      </c>
      <c r="J27" t="n">
        <v>41</v>
      </c>
      <c r="K27" t="inlineStr">
        <is>
          <t>2029-12</t>
        </is>
      </c>
      <c r="L27" t="n">
        <v>23</v>
      </c>
      <c r="M27" s="10" t="n">
        <v>109125</v>
      </c>
      <c r="N27" s="10" t="n">
        <v>615480.3760158363</v>
      </c>
      <c r="O27" s="10" t="n">
        <v>307673.8308155339</v>
      </c>
    </row>
    <row r="28">
      <c r="A28" t="n">
        <v>27</v>
      </c>
      <c r="B28" t="n">
        <v>1</v>
      </c>
      <c r="C28" s="10" t="n">
        <v>145500</v>
      </c>
      <c r="D28" t="n">
        <v>18</v>
      </c>
      <c r="E28" t="inlineStr">
        <is>
          <t>2028-01</t>
        </is>
      </c>
      <c r="F28" t="inlineStr">
        <is>
          <t>Plan D</t>
        </is>
      </c>
      <c r="G28" t="inlineStr"/>
      <c r="H28" t="n">
        <v>33</v>
      </c>
      <c r="I28" t="n">
        <v>37</v>
      </c>
      <c r="J28" t="n">
        <v>42</v>
      </c>
      <c r="K28" t="inlineStr">
        <is>
          <t>2030-01</t>
        </is>
      </c>
      <c r="L28" t="n">
        <v>24</v>
      </c>
      <c r="M28" s="10" t="n">
        <v>109125</v>
      </c>
      <c r="N28" s="10" t="n">
        <v>694882.6671216018</v>
      </c>
      <c r="O28" s="10" t="n">
        <v>390968.7607458581</v>
      </c>
    </row>
    <row r="29">
      <c r="A29" t="n">
        <v>28</v>
      </c>
      <c r="B29" t="n">
        <v>1</v>
      </c>
      <c r="C29" s="10" t="n">
        <v>145500</v>
      </c>
      <c r="D29" t="n">
        <v>18</v>
      </c>
      <c r="E29" t="inlineStr">
        <is>
          <t>2028-01</t>
        </is>
      </c>
      <c r="F29" t="inlineStr">
        <is>
          <t>Plan B</t>
        </is>
      </c>
      <c r="G29" t="inlineStr"/>
      <c r="H29" t="n">
        <v>33</v>
      </c>
      <c r="I29" t="n">
        <v>37</v>
      </c>
      <c r="J29" t="n">
        <v>42</v>
      </c>
      <c r="K29" t="inlineStr">
        <is>
          <t>2030-01</t>
        </is>
      </c>
      <c r="L29" t="n">
        <v>24</v>
      </c>
      <c r="M29" s="10" t="n">
        <v>109125</v>
      </c>
      <c r="N29" s="10" t="n">
        <v>615480.3760158363</v>
      </c>
      <c r="O29" s="10" t="n">
        <v>307673.8308155339</v>
      </c>
    </row>
    <row r="30">
      <c r="A30" t="n">
        <v>29</v>
      </c>
      <c r="B30" t="n">
        <v>1</v>
      </c>
      <c r="C30" s="10" t="n">
        <v>145500</v>
      </c>
      <c r="D30" t="n">
        <v>18</v>
      </c>
      <c r="E30" t="inlineStr">
        <is>
          <t>2028-01</t>
        </is>
      </c>
      <c r="F30" t="inlineStr">
        <is>
          <t>Plan C</t>
        </is>
      </c>
      <c r="G30" t="inlineStr"/>
      <c r="H30" t="n">
        <v>34</v>
      </c>
      <c r="I30" t="n">
        <v>38</v>
      </c>
      <c r="J30" t="n">
        <v>43</v>
      </c>
      <c r="K30" t="inlineStr">
        <is>
          <t>2030-02</t>
        </is>
      </c>
      <c r="L30" t="n">
        <v>25</v>
      </c>
      <c r="M30" s="10" t="n">
        <v>109125</v>
      </c>
      <c r="N30" s="10" t="n">
        <v>655792.3084233787</v>
      </c>
      <c r="O30" s="10" t="n">
        <v>349374.3029340061</v>
      </c>
    </row>
    <row r="31">
      <c r="A31" t="n">
        <v>30</v>
      </c>
      <c r="B31" t="n">
        <v>1</v>
      </c>
      <c r="C31" s="10" t="n">
        <v>145500</v>
      </c>
      <c r="D31" t="n">
        <v>18</v>
      </c>
      <c r="E31" t="inlineStr">
        <is>
          <t>2028-01</t>
        </is>
      </c>
      <c r="F31" t="inlineStr">
        <is>
          <t>Plan B</t>
        </is>
      </c>
      <c r="G31" t="inlineStr">
        <is>
          <t>Y</t>
        </is>
      </c>
      <c r="H31" t="n">
        <v>34</v>
      </c>
      <c r="I31" t="n">
        <v>38</v>
      </c>
      <c r="J31" t="n">
        <v>43</v>
      </c>
      <c r="K31" t="inlineStr">
        <is>
          <t>2030-02</t>
        </is>
      </c>
      <c r="L31" t="n">
        <v>25</v>
      </c>
      <c r="M31" s="10" t="n">
        <v>109125</v>
      </c>
      <c r="N31" s="10" t="n">
        <v>709555.3760158363</v>
      </c>
      <c r="O31" s="10" t="n">
        <v>373960.8308155339</v>
      </c>
    </row>
    <row r="32">
      <c r="A32" t="n">
        <v>31</v>
      </c>
      <c r="B32" t="n">
        <v>1</v>
      </c>
      <c r="C32" s="10" t="n">
        <v>145500</v>
      </c>
      <c r="D32" t="n">
        <v>18</v>
      </c>
      <c r="E32" t="inlineStr">
        <is>
          <t>2028-01</t>
        </is>
      </c>
      <c r="F32" t="inlineStr">
        <is>
          <t>Plan C</t>
        </is>
      </c>
      <c r="G32" t="inlineStr"/>
      <c r="H32" t="n">
        <v>35</v>
      </c>
      <c r="I32" t="n">
        <v>39</v>
      </c>
      <c r="J32" t="n">
        <v>44</v>
      </c>
      <c r="K32" t="inlineStr">
        <is>
          <t>2030-03</t>
        </is>
      </c>
      <c r="L32" t="n">
        <v>26</v>
      </c>
      <c r="M32" s="10" t="n">
        <v>109125</v>
      </c>
      <c r="N32" s="10" t="n">
        <v>655792.3084233787</v>
      </c>
      <c r="O32" s="10" t="n">
        <v>349374.3029340061</v>
      </c>
    </row>
    <row r="33">
      <c r="A33" t="n">
        <v>32</v>
      </c>
      <c r="B33" t="n">
        <v>1</v>
      </c>
      <c r="C33" s="10" t="n">
        <v>145500</v>
      </c>
      <c r="D33" t="n">
        <v>18</v>
      </c>
      <c r="E33" t="inlineStr">
        <is>
          <t>2028-01</t>
        </is>
      </c>
      <c r="F33" t="inlineStr">
        <is>
          <t>Plan B</t>
        </is>
      </c>
      <c r="G33" t="inlineStr"/>
      <c r="H33" t="n">
        <v>35</v>
      </c>
      <c r="I33" t="n">
        <v>39</v>
      </c>
      <c r="J33" t="n">
        <v>44</v>
      </c>
      <c r="K33" t="inlineStr">
        <is>
          <t>2030-03</t>
        </is>
      </c>
      <c r="L33" t="n">
        <v>26</v>
      </c>
      <c r="M33" s="10" t="n">
        <v>109125</v>
      </c>
      <c r="N33" s="10" t="n">
        <v>615480.3760158363</v>
      </c>
      <c r="O33" s="10" t="n">
        <v>307673.8308155339</v>
      </c>
    </row>
    <row r="34">
      <c r="A34" t="n">
        <v>33</v>
      </c>
      <c r="B34" t="n">
        <v>1</v>
      </c>
      <c r="C34" s="10" t="n">
        <v>145500</v>
      </c>
      <c r="D34" t="n">
        <v>18</v>
      </c>
      <c r="E34" t="inlineStr">
        <is>
          <t>2028-01</t>
        </is>
      </c>
      <c r="F34" t="inlineStr">
        <is>
          <t>Plan C</t>
        </is>
      </c>
      <c r="G34" t="inlineStr"/>
      <c r="H34" t="n">
        <v>36</v>
      </c>
      <c r="I34" t="n">
        <v>40</v>
      </c>
      <c r="J34" t="n">
        <v>45</v>
      </c>
      <c r="K34" t="inlineStr">
        <is>
          <t>2030-04</t>
        </is>
      </c>
      <c r="L34" t="n">
        <v>27</v>
      </c>
      <c r="M34" s="10" t="n">
        <v>109125</v>
      </c>
      <c r="N34" s="10" t="n">
        <v>655792.3084233787</v>
      </c>
      <c r="O34" s="10" t="n">
        <v>349374.3029340061</v>
      </c>
    </row>
    <row r="35">
      <c r="A35" t="n">
        <v>34</v>
      </c>
      <c r="B35" t="n">
        <v>1</v>
      </c>
      <c r="C35" s="10" t="n">
        <v>145500</v>
      </c>
      <c r="D35" t="n">
        <v>18</v>
      </c>
      <c r="E35" t="inlineStr">
        <is>
          <t>2028-01</t>
        </is>
      </c>
      <c r="F35" t="inlineStr">
        <is>
          <t>Plan B</t>
        </is>
      </c>
      <c r="G35" t="inlineStr"/>
      <c r="H35" t="n">
        <v>36</v>
      </c>
      <c r="I35" t="n">
        <v>40</v>
      </c>
      <c r="J35" t="n">
        <v>45</v>
      </c>
      <c r="K35" t="inlineStr">
        <is>
          <t>2030-04</t>
        </is>
      </c>
      <c r="L35" t="n">
        <v>27</v>
      </c>
      <c r="M35" s="10" t="n">
        <v>109125</v>
      </c>
      <c r="N35" s="10" t="n">
        <v>615480.3760158363</v>
      </c>
      <c r="O35" s="10" t="n">
        <v>307673.8308155339</v>
      </c>
    </row>
    <row r="36">
      <c r="A36" t="n">
        <v>35</v>
      </c>
      <c r="B36" t="n">
        <v>1</v>
      </c>
      <c r="C36" s="10" t="n">
        <v>145500</v>
      </c>
      <c r="D36" t="n">
        <v>18</v>
      </c>
      <c r="E36" t="inlineStr">
        <is>
          <t>2028-01</t>
        </is>
      </c>
      <c r="F36" t="inlineStr">
        <is>
          <t>Plan A</t>
        </is>
      </c>
      <c r="G36" t="inlineStr"/>
      <c r="H36" t="n">
        <v>37</v>
      </c>
      <c r="I36" t="n">
        <v>41</v>
      </c>
      <c r="J36" t="n">
        <v>46</v>
      </c>
      <c r="K36" t="inlineStr">
        <is>
          <t>2030-05</t>
        </is>
      </c>
      <c r="L36" t="n">
        <v>28</v>
      </c>
      <c r="M36" s="10" t="n">
        <v>109125</v>
      </c>
      <c r="N36" s="10" t="n">
        <v>578833.1647362522</v>
      </c>
      <c r="O36" s="10" t="n">
        <v>266291.4016169226</v>
      </c>
    </row>
    <row r="37">
      <c r="A37" t="n">
        <v>36</v>
      </c>
      <c r="B37" t="n">
        <v>2</v>
      </c>
      <c r="C37" s="10" t="n">
        <v>149940</v>
      </c>
      <c r="D37" t="n">
        <v>24</v>
      </c>
      <c r="E37" t="inlineStr">
        <is>
          <t>2028-07</t>
        </is>
      </c>
      <c r="F37" t="inlineStr">
        <is>
          <t>Plan D</t>
        </is>
      </c>
      <c r="G37" t="inlineStr"/>
      <c r="H37" t="n">
        <v>37</v>
      </c>
      <c r="I37" t="n">
        <v>41</v>
      </c>
      <c r="J37" t="n">
        <v>46</v>
      </c>
      <c r="K37" t="inlineStr">
        <is>
          <t>2030-05</t>
        </is>
      </c>
      <c r="L37" t="n">
        <v>22</v>
      </c>
      <c r="M37" s="10" t="n">
        <v>112455</v>
      </c>
      <c r="N37" s="10" t="n">
        <v>694882.6671216018</v>
      </c>
      <c r="O37" s="10" t="n">
        <v>390968.7607458581</v>
      </c>
    </row>
    <row r="38">
      <c r="A38" t="n">
        <v>37</v>
      </c>
      <c r="B38" t="n">
        <v>2</v>
      </c>
      <c r="C38" s="10" t="n">
        <v>149940</v>
      </c>
      <c r="D38" t="n">
        <v>24</v>
      </c>
      <c r="E38" t="inlineStr">
        <is>
          <t>2028-07</t>
        </is>
      </c>
      <c r="F38" t="inlineStr">
        <is>
          <t>Plan B</t>
        </is>
      </c>
      <c r="G38" t="inlineStr"/>
      <c r="H38" t="n">
        <v>38</v>
      </c>
      <c r="I38" t="n">
        <v>42</v>
      </c>
      <c r="J38" t="n">
        <v>47</v>
      </c>
      <c r="K38" t="inlineStr">
        <is>
          <t>2030-06</t>
        </is>
      </c>
      <c r="L38" t="n">
        <v>23</v>
      </c>
      <c r="M38" s="10" t="n">
        <v>112455</v>
      </c>
      <c r="N38" s="10" t="n">
        <v>615480.3760158363</v>
      </c>
      <c r="O38" s="10" t="n">
        <v>307673.8308155339</v>
      </c>
    </row>
    <row r="39">
      <c r="A39" t="n">
        <v>38</v>
      </c>
      <c r="B39" t="n">
        <v>2</v>
      </c>
      <c r="C39" s="10" t="n">
        <v>149940</v>
      </c>
      <c r="D39" t="n">
        <v>24</v>
      </c>
      <c r="E39" t="inlineStr">
        <is>
          <t>2028-07</t>
        </is>
      </c>
      <c r="F39" t="inlineStr">
        <is>
          <t>Plan C</t>
        </is>
      </c>
      <c r="G39" t="inlineStr"/>
      <c r="H39" t="n">
        <v>38</v>
      </c>
      <c r="I39" t="n">
        <v>42</v>
      </c>
      <c r="J39" t="n">
        <v>47</v>
      </c>
      <c r="K39" t="inlineStr">
        <is>
          <t>2030-06</t>
        </is>
      </c>
      <c r="L39" t="n">
        <v>23</v>
      </c>
      <c r="M39" s="10" t="n">
        <v>112455</v>
      </c>
      <c r="N39" s="10" t="n">
        <v>655792.3084233787</v>
      </c>
      <c r="O39" s="10" t="n">
        <v>349374.3029340061</v>
      </c>
    </row>
    <row r="40">
      <c r="A40" t="n">
        <v>39</v>
      </c>
      <c r="B40" t="n">
        <v>2</v>
      </c>
      <c r="C40" s="10" t="n">
        <v>149940</v>
      </c>
      <c r="D40" t="n">
        <v>24</v>
      </c>
      <c r="E40" t="inlineStr">
        <is>
          <t>2028-07</t>
        </is>
      </c>
      <c r="F40" t="inlineStr">
        <is>
          <t>Plan B</t>
        </is>
      </c>
      <c r="G40" t="inlineStr"/>
      <c r="H40" t="n">
        <v>39</v>
      </c>
      <c r="I40" t="n">
        <v>43</v>
      </c>
      <c r="J40" t="n">
        <v>48</v>
      </c>
      <c r="K40" t="inlineStr">
        <is>
          <t>2030-07</t>
        </is>
      </c>
      <c r="L40" t="n">
        <v>24</v>
      </c>
      <c r="M40" s="10" t="n">
        <v>112455</v>
      </c>
      <c r="N40" s="10" t="n">
        <v>615480.3760158363</v>
      </c>
      <c r="O40" s="10" t="n">
        <v>307673.8308155339</v>
      </c>
    </row>
    <row r="41">
      <c r="A41" t="n">
        <v>40</v>
      </c>
      <c r="B41" t="n">
        <v>2</v>
      </c>
      <c r="C41" s="10" t="n">
        <v>149940</v>
      </c>
      <c r="D41" t="n">
        <v>24</v>
      </c>
      <c r="E41" t="inlineStr">
        <is>
          <t>2028-07</t>
        </is>
      </c>
      <c r="F41" t="inlineStr">
        <is>
          <t>Plan C</t>
        </is>
      </c>
      <c r="G41" t="inlineStr">
        <is>
          <t>Y</t>
        </is>
      </c>
      <c r="H41" t="n">
        <v>39</v>
      </c>
      <c r="I41" t="n">
        <v>43</v>
      </c>
      <c r="J41" t="n">
        <v>48</v>
      </c>
      <c r="K41" t="inlineStr">
        <is>
          <t>2030-07</t>
        </is>
      </c>
      <c r="L41" t="n">
        <v>24</v>
      </c>
      <c r="M41" s="10" t="n">
        <v>112455</v>
      </c>
      <c r="N41" s="10" t="n">
        <v>749867.3084233787</v>
      </c>
      <c r="O41" s="10" t="n">
        <v>415661.3029340061</v>
      </c>
    </row>
    <row r="42">
      <c r="A42" t="n">
        <v>41</v>
      </c>
      <c r="B42" t="n">
        <v>2</v>
      </c>
      <c r="C42" s="10" t="n">
        <v>149940</v>
      </c>
      <c r="D42" t="n">
        <v>24</v>
      </c>
      <c r="E42" t="inlineStr">
        <is>
          <t>2028-07</t>
        </is>
      </c>
      <c r="F42" t="inlineStr">
        <is>
          <t>Plan B</t>
        </is>
      </c>
      <c r="G42" t="inlineStr"/>
      <c r="H42" t="n">
        <v>40</v>
      </c>
      <c r="I42" t="n">
        <v>44</v>
      </c>
      <c r="J42" t="n">
        <v>49</v>
      </c>
      <c r="K42" t="inlineStr">
        <is>
          <t>2030-08</t>
        </is>
      </c>
      <c r="L42" t="n">
        <v>25</v>
      </c>
      <c r="M42" s="10" t="n">
        <v>112455</v>
      </c>
      <c r="N42" s="10" t="n">
        <v>615480.3760158363</v>
      </c>
      <c r="O42" s="10" t="n">
        <v>307673.8308155339</v>
      </c>
    </row>
    <row r="43">
      <c r="A43" t="n">
        <v>42</v>
      </c>
      <c r="B43" t="n">
        <v>2</v>
      </c>
      <c r="C43" s="10" t="n">
        <v>149940</v>
      </c>
      <c r="D43" t="n">
        <v>24</v>
      </c>
      <c r="E43" t="inlineStr">
        <is>
          <t>2028-07</t>
        </is>
      </c>
      <c r="F43" t="inlineStr">
        <is>
          <t>Plan C</t>
        </is>
      </c>
      <c r="G43" t="inlineStr"/>
      <c r="H43" t="n">
        <v>40</v>
      </c>
      <c r="I43" t="n">
        <v>44</v>
      </c>
      <c r="J43" t="n">
        <v>49</v>
      </c>
      <c r="K43" t="inlineStr">
        <is>
          <t>2030-08</t>
        </is>
      </c>
      <c r="L43" t="n">
        <v>25</v>
      </c>
      <c r="M43" s="10" t="n">
        <v>112455</v>
      </c>
      <c r="N43" s="10" t="n">
        <v>655792.3084233787</v>
      </c>
      <c r="O43" s="10" t="n">
        <v>349374.3029340061</v>
      </c>
    </row>
    <row r="44">
      <c r="A44" t="n">
        <v>43</v>
      </c>
      <c r="B44" t="n">
        <v>2</v>
      </c>
      <c r="C44" s="10" t="n">
        <v>149940</v>
      </c>
      <c r="D44" t="n">
        <v>24</v>
      </c>
      <c r="E44" t="inlineStr">
        <is>
          <t>2028-07</t>
        </is>
      </c>
      <c r="F44" t="inlineStr">
        <is>
          <t>Plan B</t>
        </is>
      </c>
      <c r="G44" t="inlineStr"/>
      <c r="H44" t="n">
        <v>41</v>
      </c>
      <c r="I44" t="n">
        <v>45</v>
      </c>
      <c r="J44" t="n">
        <v>50</v>
      </c>
      <c r="K44" t="inlineStr">
        <is>
          <t>2030-09</t>
        </is>
      </c>
      <c r="L44" t="n">
        <v>26</v>
      </c>
      <c r="M44" s="10" t="n">
        <v>112455</v>
      </c>
      <c r="N44" s="10" t="n">
        <v>615480.3760158363</v>
      </c>
      <c r="O44" s="10" t="n">
        <v>307673.8308155339</v>
      </c>
    </row>
    <row r="45">
      <c r="A45" t="n">
        <v>44</v>
      </c>
      <c r="B45" t="n">
        <v>2</v>
      </c>
      <c r="C45" s="10" t="n">
        <v>149940</v>
      </c>
      <c r="D45" t="n">
        <v>24</v>
      </c>
      <c r="E45" t="inlineStr">
        <is>
          <t>2028-07</t>
        </is>
      </c>
      <c r="F45" t="inlineStr">
        <is>
          <t>Plan A</t>
        </is>
      </c>
      <c r="G45" t="inlineStr"/>
      <c r="H45" t="n">
        <v>41</v>
      </c>
      <c r="I45" t="n">
        <v>45</v>
      </c>
      <c r="J45" t="n">
        <v>50</v>
      </c>
      <c r="K45" t="inlineStr">
        <is>
          <t>2030-09</t>
        </is>
      </c>
      <c r="L45" t="n">
        <v>26</v>
      </c>
      <c r="M45" s="10" t="n">
        <v>112455</v>
      </c>
      <c r="N45" s="10" t="n">
        <v>578833.1647362522</v>
      </c>
      <c r="O45" s="10" t="n">
        <v>266291.4016169226</v>
      </c>
    </row>
    <row r="46">
      <c r="A46" t="n">
        <v>45</v>
      </c>
      <c r="B46" t="n">
        <v>2</v>
      </c>
      <c r="C46" s="10" t="n">
        <v>149940</v>
      </c>
      <c r="D46" t="n">
        <v>24</v>
      </c>
      <c r="E46" t="inlineStr">
        <is>
          <t>2028-07</t>
        </is>
      </c>
      <c r="F46" t="inlineStr">
        <is>
          <t>Plan C</t>
        </is>
      </c>
      <c r="G46" t="inlineStr"/>
      <c r="H46" t="n">
        <v>42</v>
      </c>
      <c r="I46" t="n">
        <v>46</v>
      </c>
      <c r="J46" t="n">
        <v>51</v>
      </c>
      <c r="K46" t="inlineStr">
        <is>
          <t>2030-10</t>
        </is>
      </c>
      <c r="L46" t="n">
        <v>27</v>
      </c>
      <c r="M46" s="10" t="n">
        <v>112455</v>
      </c>
      <c r="N46" s="10" t="n">
        <v>655792.3084233787</v>
      </c>
      <c r="O46" s="10" t="n">
        <v>349374.3029340061</v>
      </c>
    </row>
    <row r="47">
      <c r="A47" t="n">
        <v>46</v>
      </c>
      <c r="B47" t="n">
        <v>2</v>
      </c>
      <c r="C47" s="10" t="n">
        <v>149940</v>
      </c>
      <c r="D47" t="n">
        <v>24</v>
      </c>
      <c r="E47" t="inlineStr">
        <is>
          <t>2028-07</t>
        </is>
      </c>
      <c r="F47" t="inlineStr">
        <is>
          <t>Plan B</t>
        </is>
      </c>
      <c r="G47" t="inlineStr"/>
      <c r="H47" t="n">
        <v>42</v>
      </c>
      <c r="I47" t="n">
        <v>46</v>
      </c>
      <c r="J47" t="n">
        <v>51</v>
      </c>
      <c r="K47" t="inlineStr">
        <is>
          <t>2030-10</t>
        </is>
      </c>
      <c r="L47" t="n">
        <v>27</v>
      </c>
      <c r="M47" s="10" t="n">
        <v>112455</v>
      </c>
      <c r="N47" s="10" t="n">
        <v>615480.3760158363</v>
      </c>
      <c r="O47" s="10" t="n">
        <v>307673.8308155339</v>
      </c>
    </row>
    <row r="48">
      <c r="A48" t="n">
        <v>47</v>
      </c>
      <c r="B48" t="n">
        <v>2</v>
      </c>
      <c r="C48" s="10" t="n">
        <v>149940</v>
      </c>
      <c r="D48" t="n">
        <v>24</v>
      </c>
      <c r="E48" t="inlineStr">
        <is>
          <t>2028-07</t>
        </is>
      </c>
      <c r="F48" t="inlineStr">
        <is>
          <t>Plan D</t>
        </is>
      </c>
      <c r="G48" t="inlineStr"/>
      <c r="H48" t="n">
        <v>43</v>
      </c>
      <c r="I48" t="n">
        <v>47</v>
      </c>
      <c r="J48" t="n">
        <v>52</v>
      </c>
      <c r="K48" t="inlineStr">
        <is>
          <t>2030-11</t>
        </is>
      </c>
      <c r="L48" t="n">
        <v>28</v>
      </c>
      <c r="M48" s="10" t="n">
        <v>112455</v>
      </c>
      <c r="N48" s="10" t="n">
        <v>694882.6671216018</v>
      </c>
      <c r="O48" s="10" t="n">
        <v>390968.7607458581</v>
      </c>
    </row>
    <row r="49">
      <c r="A49" t="n">
        <v>48</v>
      </c>
      <c r="B49" t="n">
        <v>2</v>
      </c>
      <c r="C49" s="10" t="n">
        <v>149940</v>
      </c>
      <c r="D49" t="n">
        <v>24</v>
      </c>
      <c r="E49" t="inlineStr">
        <is>
          <t>2028-07</t>
        </is>
      </c>
      <c r="F49" t="inlineStr">
        <is>
          <t>Plan B</t>
        </is>
      </c>
      <c r="G49" t="inlineStr"/>
      <c r="H49" t="n">
        <v>43</v>
      </c>
      <c r="I49" t="n">
        <v>47</v>
      </c>
      <c r="J49" t="n">
        <v>52</v>
      </c>
      <c r="K49" t="inlineStr">
        <is>
          <t>2030-11</t>
        </is>
      </c>
      <c r="L49" t="n">
        <v>28</v>
      </c>
      <c r="M49" s="10" t="n">
        <v>112455</v>
      </c>
      <c r="N49" s="10" t="n">
        <v>615480.3760158363</v>
      </c>
      <c r="O49" s="10" t="n">
        <v>307673.8308155339</v>
      </c>
    </row>
    <row r="50">
      <c r="A50" t="n">
        <v>49</v>
      </c>
      <c r="B50" t="n">
        <v>2</v>
      </c>
      <c r="C50" s="10" t="n">
        <v>149940</v>
      </c>
      <c r="D50" t="n">
        <v>24</v>
      </c>
      <c r="E50" t="inlineStr">
        <is>
          <t>2028-07</t>
        </is>
      </c>
      <c r="F50" t="inlineStr">
        <is>
          <t>Plan C</t>
        </is>
      </c>
      <c r="G50" t="inlineStr"/>
      <c r="H50" t="n">
        <v>44</v>
      </c>
      <c r="I50" t="n">
        <v>48</v>
      </c>
      <c r="J50" t="n">
        <v>53</v>
      </c>
      <c r="K50" t="inlineStr">
        <is>
          <t>2030-12</t>
        </is>
      </c>
      <c r="L50" t="n">
        <v>29</v>
      </c>
      <c r="M50" s="10" t="n">
        <v>112455</v>
      </c>
      <c r="N50" s="10" t="n">
        <v>655792.3084233787</v>
      </c>
      <c r="O50" s="10" t="n">
        <v>349374.3029340061</v>
      </c>
    </row>
    <row r="51">
      <c r="A51" t="n">
        <v>50</v>
      </c>
      <c r="B51" t="n">
        <v>2</v>
      </c>
      <c r="C51" s="10" t="n">
        <v>149940</v>
      </c>
      <c r="D51" t="n">
        <v>24</v>
      </c>
      <c r="E51" t="inlineStr">
        <is>
          <t>2028-07</t>
        </is>
      </c>
      <c r="F51" t="inlineStr">
        <is>
          <t>Plan B</t>
        </is>
      </c>
      <c r="G51" t="inlineStr">
        <is>
          <t>Y</t>
        </is>
      </c>
      <c r="H51" t="n">
        <v>44</v>
      </c>
      <c r="I51" t="n">
        <v>48</v>
      </c>
      <c r="J51" t="n">
        <v>53</v>
      </c>
      <c r="K51" t="inlineStr">
        <is>
          <t>2030-12</t>
        </is>
      </c>
      <c r="L51" t="n">
        <v>29</v>
      </c>
      <c r="M51" s="10" t="n">
        <v>112455</v>
      </c>
      <c r="N51" s="10" t="n">
        <v>709555.3760158363</v>
      </c>
      <c r="O51" s="10" t="n">
        <v>373960.8308155339</v>
      </c>
    </row>
    <row r="52">
      <c r="A52" t="n">
        <v>51</v>
      </c>
      <c r="B52" t="n">
        <v>2</v>
      </c>
      <c r="C52" s="10" t="n">
        <v>149940</v>
      </c>
      <c r="D52" t="n">
        <v>24</v>
      </c>
      <c r="E52" t="inlineStr">
        <is>
          <t>2028-07</t>
        </is>
      </c>
      <c r="F52" t="inlineStr">
        <is>
          <t>Plan C</t>
        </is>
      </c>
      <c r="G52" t="inlineStr"/>
      <c r="H52" t="n">
        <v>45</v>
      </c>
      <c r="I52" t="n">
        <v>49</v>
      </c>
      <c r="J52" t="n">
        <v>54</v>
      </c>
      <c r="K52" t="inlineStr">
        <is>
          <t>2031-01</t>
        </is>
      </c>
      <c r="L52" t="n">
        <v>30</v>
      </c>
      <c r="M52" s="10" t="n">
        <v>112455</v>
      </c>
      <c r="N52" s="10" t="n">
        <v>655792.3084233787</v>
      </c>
      <c r="O52" s="10" t="n">
        <v>349374.3029340061</v>
      </c>
    </row>
    <row r="53">
      <c r="A53" t="n">
        <v>52</v>
      </c>
      <c r="B53" t="n">
        <v>2</v>
      </c>
      <c r="C53" s="10" t="n">
        <v>149940</v>
      </c>
      <c r="D53" t="n">
        <v>24</v>
      </c>
      <c r="E53" t="inlineStr">
        <is>
          <t>2028-07</t>
        </is>
      </c>
      <c r="F53" t="inlineStr">
        <is>
          <t>Plan B</t>
        </is>
      </c>
      <c r="G53" t="inlineStr"/>
      <c r="H53" t="n">
        <v>45</v>
      </c>
      <c r="I53" t="n">
        <v>49</v>
      </c>
      <c r="J53" t="n">
        <v>54</v>
      </c>
      <c r="K53" t="inlineStr">
        <is>
          <t>2031-01</t>
        </is>
      </c>
      <c r="L53" t="n">
        <v>30</v>
      </c>
      <c r="M53" s="10" t="n">
        <v>112455</v>
      </c>
      <c r="N53" s="10" t="n">
        <v>615480.3760158363</v>
      </c>
      <c r="O53" s="10" t="n">
        <v>307673.8308155339</v>
      </c>
    </row>
    <row r="54">
      <c r="A54" t="n">
        <v>53</v>
      </c>
      <c r="B54" t="n">
        <v>3</v>
      </c>
      <c r="C54" s="10" t="n">
        <v>154513</v>
      </c>
      <c r="D54" t="n">
        <v>30</v>
      </c>
      <c r="E54" t="inlineStr">
        <is>
          <t>2029-01</t>
        </is>
      </c>
      <c r="F54" t="inlineStr">
        <is>
          <t>Plan C</t>
        </is>
      </c>
      <c r="G54" t="inlineStr"/>
      <c r="H54" t="n">
        <v>46</v>
      </c>
      <c r="I54" t="n">
        <v>50</v>
      </c>
      <c r="J54" t="n">
        <v>55</v>
      </c>
      <c r="K54" t="inlineStr">
        <is>
          <t>2031-02</t>
        </is>
      </c>
      <c r="L54" t="n">
        <v>25</v>
      </c>
      <c r="M54" s="10" t="n">
        <v>115884.75</v>
      </c>
      <c r="N54" s="10" t="n">
        <v>655792.3084233787</v>
      </c>
      <c r="O54" s="10" t="n">
        <v>349374.3029340061</v>
      </c>
    </row>
    <row r="55">
      <c r="A55" t="n">
        <v>54</v>
      </c>
      <c r="B55" t="n">
        <v>3</v>
      </c>
      <c r="C55" s="10" t="n">
        <v>154513</v>
      </c>
      <c r="D55" t="n">
        <v>30</v>
      </c>
      <c r="E55" t="inlineStr">
        <is>
          <t>2029-01</t>
        </is>
      </c>
      <c r="F55" t="inlineStr">
        <is>
          <t>Plan B</t>
        </is>
      </c>
      <c r="G55" t="inlineStr"/>
      <c r="H55" t="n">
        <v>46</v>
      </c>
      <c r="I55" t="n">
        <v>50</v>
      </c>
      <c r="J55" t="n">
        <v>55</v>
      </c>
      <c r="K55" t="inlineStr">
        <is>
          <t>2031-02</t>
        </is>
      </c>
      <c r="L55" t="n">
        <v>25</v>
      </c>
      <c r="M55" s="10" t="n">
        <v>115884.75</v>
      </c>
      <c r="N55" s="10" t="n">
        <v>615480.3760158363</v>
      </c>
      <c r="O55" s="10" t="n">
        <v>307673.8308155339</v>
      </c>
    </row>
    <row r="56">
      <c r="A56" t="n">
        <v>55</v>
      </c>
      <c r="B56" t="n">
        <v>3</v>
      </c>
      <c r="C56" s="10" t="n">
        <v>154513</v>
      </c>
      <c r="D56" t="n">
        <v>30</v>
      </c>
      <c r="E56" t="inlineStr">
        <is>
          <t>2029-01</t>
        </is>
      </c>
      <c r="F56" t="inlineStr">
        <is>
          <t>Plan A</t>
        </is>
      </c>
      <c r="G56" t="inlineStr"/>
      <c r="H56" t="n">
        <v>47</v>
      </c>
      <c r="I56" t="n">
        <v>51</v>
      </c>
      <c r="J56" t="n">
        <v>56</v>
      </c>
      <c r="K56" t="inlineStr">
        <is>
          <t>2031-03</t>
        </is>
      </c>
      <c r="L56" t="n">
        <v>26</v>
      </c>
      <c r="M56" s="10" t="n">
        <v>115884.75</v>
      </c>
      <c r="N56" s="10" t="n">
        <v>578833.1647362522</v>
      </c>
      <c r="O56" s="10" t="n">
        <v>266291.4016169226</v>
      </c>
    </row>
    <row r="57">
      <c r="A57" t="n">
        <v>56</v>
      </c>
      <c r="B57" t="n">
        <v>3</v>
      </c>
      <c r="C57" s="10" t="n">
        <v>154513</v>
      </c>
      <c r="D57" t="n">
        <v>30</v>
      </c>
      <c r="E57" t="inlineStr">
        <is>
          <t>2029-01</t>
        </is>
      </c>
      <c r="F57" t="inlineStr">
        <is>
          <t>Plan D</t>
        </is>
      </c>
      <c r="G57" t="inlineStr"/>
      <c r="H57" t="n">
        <v>47</v>
      </c>
      <c r="I57" t="n">
        <v>51</v>
      </c>
      <c r="J57" t="n">
        <v>56</v>
      </c>
      <c r="K57" t="inlineStr">
        <is>
          <t>2031-03</t>
        </is>
      </c>
      <c r="L57" t="n">
        <v>26</v>
      </c>
      <c r="M57" s="10" t="n">
        <v>115884.75</v>
      </c>
      <c r="N57" s="10" t="n">
        <v>694882.6671216018</v>
      </c>
      <c r="O57" s="10" t="n">
        <v>390968.7607458581</v>
      </c>
    </row>
    <row r="58">
      <c r="A58" t="n">
        <v>57</v>
      </c>
      <c r="B58" t="n">
        <v>3</v>
      </c>
      <c r="C58" s="10" t="n">
        <v>154513</v>
      </c>
      <c r="D58" t="n">
        <v>30</v>
      </c>
      <c r="E58" t="inlineStr">
        <is>
          <t>2029-01</t>
        </is>
      </c>
      <c r="F58" t="inlineStr">
        <is>
          <t>Plan B</t>
        </is>
      </c>
      <c r="G58" t="inlineStr"/>
      <c r="H58" t="n">
        <v>48</v>
      </c>
      <c r="I58" t="n">
        <v>52</v>
      </c>
      <c r="J58" t="n">
        <v>57</v>
      </c>
      <c r="K58" t="inlineStr">
        <is>
          <t>2031-04</t>
        </is>
      </c>
      <c r="L58" t="n">
        <v>27</v>
      </c>
      <c r="M58" s="10" t="n">
        <v>115884.75</v>
      </c>
      <c r="N58" s="10" t="n">
        <v>615480.3760158363</v>
      </c>
      <c r="O58" s="10" t="n">
        <v>307673.8308155339</v>
      </c>
    </row>
    <row r="59">
      <c r="A59" t="n">
        <v>58</v>
      </c>
      <c r="B59" t="n">
        <v>3</v>
      </c>
      <c r="C59" s="10" t="n">
        <v>154513</v>
      </c>
      <c r="D59" t="n">
        <v>30</v>
      </c>
      <c r="E59" t="inlineStr">
        <is>
          <t>2029-01</t>
        </is>
      </c>
      <c r="F59" t="inlineStr">
        <is>
          <t>Plan C</t>
        </is>
      </c>
      <c r="G59" t="inlineStr"/>
      <c r="H59" t="n">
        <v>48</v>
      </c>
      <c r="I59" t="n">
        <v>52</v>
      </c>
      <c r="J59" t="n">
        <v>57</v>
      </c>
      <c r="K59" t="inlineStr">
        <is>
          <t>2031-04</t>
        </is>
      </c>
      <c r="L59" t="n">
        <v>27</v>
      </c>
      <c r="M59" s="10" t="n">
        <v>115884.75</v>
      </c>
      <c r="N59" s="10" t="n">
        <v>655792.3084233787</v>
      </c>
      <c r="O59" s="10" t="n">
        <v>349374.3029340061</v>
      </c>
    </row>
    <row r="60">
      <c r="A60" t="n">
        <v>59</v>
      </c>
      <c r="B60" t="n">
        <v>3</v>
      </c>
      <c r="C60" s="10" t="n">
        <v>154513</v>
      </c>
      <c r="D60" t="n">
        <v>30</v>
      </c>
      <c r="E60" t="inlineStr">
        <is>
          <t>2029-01</t>
        </is>
      </c>
      <c r="F60" t="inlineStr">
        <is>
          <t>Plan B</t>
        </is>
      </c>
      <c r="G60" t="inlineStr"/>
      <c r="H60" t="n">
        <v>49</v>
      </c>
      <c r="I60" t="n">
        <v>53</v>
      </c>
      <c r="J60" t="n">
        <v>58</v>
      </c>
      <c r="K60" t="inlineStr">
        <is>
          <t>2031-05</t>
        </is>
      </c>
      <c r="L60" t="n">
        <v>28</v>
      </c>
      <c r="M60" s="10" t="n">
        <v>115884.75</v>
      </c>
      <c r="N60" s="10" t="n">
        <v>615480.3760158363</v>
      </c>
      <c r="O60" s="10" t="n">
        <v>307673.8308155339</v>
      </c>
    </row>
    <row r="61">
      <c r="A61" t="n">
        <v>60</v>
      </c>
      <c r="B61" t="n">
        <v>3</v>
      </c>
      <c r="C61" s="10" t="n">
        <v>154513</v>
      </c>
      <c r="D61" t="n">
        <v>30</v>
      </c>
      <c r="E61" t="inlineStr">
        <is>
          <t>2029-01</t>
        </is>
      </c>
      <c r="F61" t="inlineStr">
        <is>
          <t>Plan C</t>
        </is>
      </c>
      <c r="G61" t="inlineStr">
        <is>
          <t>Y</t>
        </is>
      </c>
      <c r="H61" t="n">
        <v>49</v>
      </c>
      <c r="I61" t="n">
        <v>53</v>
      </c>
      <c r="J61" t="n">
        <v>58</v>
      </c>
      <c r="K61" t="inlineStr">
        <is>
          <t>2031-05</t>
        </is>
      </c>
      <c r="L61" t="n">
        <v>28</v>
      </c>
      <c r="M61" s="10" t="n">
        <v>115884.75</v>
      </c>
      <c r="N61" s="10" t="n">
        <v>749867.3084233787</v>
      </c>
      <c r="O61" s="10" t="n">
        <v>415661.3029340061</v>
      </c>
    </row>
    <row r="62">
      <c r="A62" t="n">
        <v>61</v>
      </c>
      <c r="B62" t="n">
        <v>3</v>
      </c>
      <c r="C62" s="10" t="n">
        <v>154513</v>
      </c>
      <c r="D62" t="n">
        <v>30</v>
      </c>
      <c r="E62" t="inlineStr">
        <is>
          <t>2029-01</t>
        </is>
      </c>
      <c r="F62" t="inlineStr">
        <is>
          <t>Plan B</t>
        </is>
      </c>
      <c r="G62" t="inlineStr"/>
      <c r="H62" t="n">
        <v>50</v>
      </c>
      <c r="I62" t="n">
        <v>54</v>
      </c>
      <c r="J62" t="n">
        <v>59</v>
      </c>
      <c r="K62" t="inlineStr">
        <is>
          <t>2031-06</t>
        </is>
      </c>
      <c r="L62" t="n">
        <v>29</v>
      </c>
      <c r="M62" s="10" t="n">
        <v>115884.75</v>
      </c>
      <c r="N62" s="10" t="n">
        <v>615480.3760158363</v>
      </c>
      <c r="O62" s="10" t="n">
        <v>307673.8308155339</v>
      </c>
    </row>
    <row r="63">
      <c r="A63" t="n">
        <v>62</v>
      </c>
      <c r="B63" t="n">
        <v>3</v>
      </c>
      <c r="C63" s="10" t="n">
        <v>154513</v>
      </c>
      <c r="D63" t="n">
        <v>30</v>
      </c>
      <c r="E63" t="inlineStr">
        <is>
          <t>2029-01</t>
        </is>
      </c>
      <c r="F63" t="inlineStr">
        <is>
          <t>Plan C</t>
        </is>
      </c>
      <c r="G63" t="inlineStr"/>
      <c r="H63" t="n">
        <v>50</v>
      </c>
      <c r="I63" t="n">
        <v>54</v>
      </c>
      <c r="J63" t="n">
        <v>59</v>
      </c>
      <c r="K63" t="inlineStr">
        <is>
          <t>2031-06</t>
        </is>
      </c>
      <c r="L63" t="n">
        <v>29</v>
      </c>
      <c r="M63" s="10" t="n">
        <v>115884.75</v>
      </c>
      <c r="N63" s="10" t="n">
        <v>655792.3084233787</v>
      </c>
      <c r="O63" s="10" t="n">
        <v>349374.3029340061</v>
      </c>
    </row>
    <row r="64">
      <c r="A64" t="n">
        <v>63</v>
      </c>
      <c r="B64" t="n">
        <v>3</v>
      </c>
      <c r="C64" s="10" t="n">
        <v>154513</v>
      </c>
      <c r="D64" t="n">
        <v>30</v>
      </c>
      <c r="E64" t="inlineStr">
        <is>
          <t>2029-01</t>
        </is>
      </c>
      <c r="F64" t="inlineStr">
        <is>
          <t>Plan B</t>
        </is>
      </c>
      <c r="G64" t="inlineStr"/>
      <c r="H64" t="n">
        <v>51</v>
      </c>
      <c r="I64" t="n">
        <v>55</v>
      </c>
      <c r="J64" t="n">
        <v>60</v>
      </c>
      <c r="K64" t="inlineStr">
        <is>
          <t>2031-07</t>
        </is>
      </c>
      <c r="L64" t="n">
        <v>30</v>
      </c>
      <c r="M64" s="10" t="n">
        <v>115884.75</v>
      </c>
      <c r="N64" s="10" t="n">
        <v>615480.3760158363</v>
      </c>
      <c r="O64" s="10" t="n">
        <v>307673.8308155339</v>
      </c>
    </row>
    <row r="65">
      <c r="A65" t="n">
        <v>64</v>
      </c>
      <c r="B65" t="n">
        <v>3</v>
      </c>
      <c r="C65" s="10" t="n">
        <v>154513</v>
      </c>
      <c r="D65" t="n">
        <v>30</v>
      </c>
      <c r="E65" t="inlineStr">
        <is>
          <t>2029-01</t>
        </is>
      </c>
      <c r="F65" t="inlineStr">
        <is>
          <t>Plan A</t>
        </is>
      </c>
      <c r="G65" t="inlineStr"/>
      <c r="H65" t="n">
        <v>51</v>
      </c>
      <c r="I65" t="n">
        <v>55</v>
      </c>
      <c r="J65" t="n">
        <v>60</v>
      </c>
      <c r="K65" t="inlineStr">
        <is>
          <t>2031-07</t>
        </is>
      </c>
      <c r="L65" t="n">
        <v>30</v>
      </c>
      <c r="M65" s="10" t="n">
        <v>115884.75</v>
      </c>
      <c r="N65" s="10" t="n">
        <v>578833.1647362522</v>
      </c>
      <c r="O65" s="10" t="n">
        <v>266291.4016169226</v>
      </c>
    </row>
    <row r="66">
      <c r="A66" t="n">
        <v>65</v>
      </c>
      <c r="B66" t="n">
        <v>3</v>
      </c>
      <c r="C66" s="10" t="n">
        <v>154513</v>
      </c>
      <c r="D66" t="n">
        <v>30</v>
      </c>
      <c r="E66" t="inlineStr">
        <is>
          <t>2029-01</t>
        </is>
      </c>
      <c r="F66" t="inlineStr">
        <is>
          <t>Plan B</t>
        </is>
      </c>
      <c r="G66" t="inlineStr"/>
      <c r="H66" t="n">
        <v>52</v>
      </c>
      <c r="I66" t="n">
        <v>56</v>
      </c>
      <c r="J66" t="n">
        <v>61</v>
      </c>
      <c r="K66" t="inlineStr">
        <is>
          <t>2031-08</t>
        </is>
      </c>
      <c r="L66" t="n">
        <v>31</v>
      </c>
      <c r="M66" s="10" t="n">
        <v>115884.75</v>
      </c>
      <c r="N66" s="10" t="n">
        <v>615480.3760158363</v>
      </c>
      <c r="O66" s="10" t="n">
        <v>307673.8308155339</v>
      </c>
    </row>
    <row r="67">
      <c r="A67" t="n">
        <v>66</v>
      </c>
      <c r="B67" t="n">
        <v>3</v>
      </c>
      <c r="C67" s="10" t="n">
        <v>154513</v>
      </c>
      <c r="D67" t="n">
        <v>30</v>
      </c>
      <c r="E67" t="inlineStr">
        <is>
          <t>2029-01</t>
        </is>
      </c>
      <c r="F67" t="inlineStr">
        <is>
          <t>Plan C</t>
        </is>
      </c>
      <c r="G67" t="inlineStr"/>
      <c r="H67" t="n">
        <v>52</v>
      </c>
      <c r="I67" t="n">
        <v>56</v>
      </c>
      <c r="J67" t="n">
        <v>61</v>
      </c>
      <c r="K67" t="inlineStr">
        <is>
          <t>2031-08</t>
        </is>
      </c>
      <c r="L67" t="n">
        <v>31</v>
      </c>
      <c r="M67" s="10" t="n">
        <v>115884.75</v>
      </c>
      <c r="N67" s="10" t="n">
        <v>655792.3084233787</v>
      </c>
      <c r="O67" s="10" t="n">
        <v>349374.3029340061</v>
      </c>
    </row>
    <row r="68">
      <c r="A68" t="n">
        <v>67</v>
      </c>
      <c r="B68" t="n">
        <v>3</v>
      </c>
      <c r="C68" s="10" t="n">
        <v>154513</v>
      </c>
      <c r="D68" t="n">
        <v>30</v>
      </c>
      <c r="E68" t="inlineStr">
        <is>
          <t>2029-01</t>
        </is>
      </c>
      <c r="F68" t="inlineStr">
        <is>
          <t>Plan D</t>
        </is>
      </c>
      <c r="G68" t="inlineStr"/>
      <c r="H68" t="n">
        <v>53</v>
      </c>
      <c r="I68" t="n">
        <v>57</v>
      </c>
      <c r="J68" t="n">
        <v>62</v>
      </c>
      <c r="K68" t="inlineStr">
        <is>
          <t>2031-09</t>
        </is>
      </c>
      <c r="L68" t="n">
        <v>32</v>
      </c>
      <c r="M68" s="10" t="n">
        <v>115884.75</v>
      </c>
      <c r="N68" s="10" t="n">
        <v>694882.6671216018</v>
      </c>
      <c r="O68" s="10" t="n">
        <v>390968.7607458581</v>
      </c>
    </row>
    <row r="69">
      <c r="A69" t="n">
        <v>68</v>
      </c>
      <c r="B69" t="n">
        <v>3</v>
      </c>
      <c r="C69" s="10" t="n">
        <v>154513</v>
      </c>
      <c r="D69" t="n">
        <v>30</v>
      </c>
      <c r="E69" t="inlineStr">
        <is>
          <t>2029-01</t>
        </is>
      </c>
      <c r="F69" t="inlineStr">
        <is>
          <t>Plan B</t>
        </is>
      </c>
      <c r="G69" t="inlineStr"/>
      <c r="H69" t="n">
        <v>53</v>
      </c>
      <c r="I69" t="n">
        <v>57</v>
      </c>
      <c r="J69" t="n">
        <v>62</v>
      </c>
      <c r="K69" t="inlineStr">
        <is>
          <t>2031-09</t>
        </is>
      </c>
      <c r="L69" t="n">
        <v>32</v>
      </c>
      <c r="M69" s="10" t="n">
        <v>115884.75</v>
      </c>
      <c r="N69" s="10" t="n">
        <v>615480.3760158363</v>
      </c>
      <c r="O69" s="10" t="n">
        <v>307673.8308155339</v>
      </c>
    </row>
    <row r="70">
      <c r="A70" t="n">
        <v>69</v>
      </c>
      <c r="B70" t="n">
        <v>3</v>
      </c>
      <c r="C70" s="10" t="n">
        <v>154513</v>
      </c>
      <c r="D70" t="n">
        <v>30</v>
      </c>
      <c r="E70" t="inlineStr">
        <is>
          <t>2029-01</t>
        </is>
      </c>
      <c r="F70" t="inlineStr">
        <is>
          <t>Plan C</t>
        </is>
      </c>
      <c r="G70" t="inlineStr"/>
      <c r="H70" t="n">
        <v>54</v>
      </c>
      <c r="I70" t="n">
        <v>58</v>
      </c>
      <c r="J70" t="n">
        <v>63</v>
      </c>
      <c r="K70" t="inlineStr">
        <is>
          <t>2031-10</t>
        </is>
      </c>
      <c r="L70" t="n">
        <v>33</v>
      </c>
      <c r="M70" s="10" t="n">
        <v>115884.75</v>
      </c>
      <c r="N70" s="10" t="n">
        <v>655792.3084233787</v>
      </c>
      <c r="O70" s="10" t="n">
        <v>349374.3029340061</v>
      </c>
    </row>
    <row r="71">
      <c r="A71" t="n">
        <v>70</v>
      </c>
      <c r="B71" t="n">
        <v>4</v>
      </c>
      <c r="C71" s="10" t="n">
        <v>159223</v>
      </c>
      <c r="D71" t="n">
        <v>36</v>
      </c>
      <c r="E71" t="inlineStr">
        <is>
          <t>2029-07</t>
        </is>
      </c>
      <c r="F71" t="inlineStr">
        <is>
          <t>Plan B</t>
        </is>
      </c>
      <c r="G71" t="inlineStr">
        <is>
          <t>Y</t>
        </is>
      </c>
      <c r="H71" t="n">
        <v>54</v>
      </c>
      <c r="I71" t="n">
        <v>58</v>
      </c>
      <c r="J71" t="n">
        <v>63</v>
      </c>
      <c r="K71" t="inlineStr">
        <is>
          <t>2031-10</t>
        </is>
      </c>
      <c r="L71" t="n">
        <v>27</v>
      </c>
      <c r="M71" s="10" t="n">
        <v>119417.25</v>
      </c>
      <c r="N71" s="10" t="n">
        <v>709555.3760158363</v>
      </c>
      <c r="O71" s="10" t="n">
        <v>373960.8308155339</v>
      </c>
    </row>
    <row r="72">
      <c r="A72" t="n">
        <v>71</v>
      </c>
      <c r="B72" t="n">
        <v>4</v>
      </c>
      <c r="C72" s="10" t="n">
        <v>159223</v>
      </c>
      <c r="D72" t="n">
        <v>36</v>
      </c>
      <c r="E72" t="inlineStr">
        <is>
          <t>2029-07</t>
        </is>
      </c>
      <c r="F72" t="inlineStr">
        <is>
          <t>Plan C</t>
        </is>
      </c>
      <c r="G72" t="inlineStr"/>
      <c r="H72" t="n">
        <v>55</v>
      </c>
      <c r="I72" t="n">
        <v>59</v>
      </c>
      <c r="J72" t="n">
        <v>64</v>
      </c>
      <c r="K72" t="inlineStr">
        <is>
          <t>2031-11</t>
        </is>
      </c>
      <c r="L72" t="n">
        <v>28</v>
      </c>
      <c r="M72" s="10" t="n">
        <v>119417.25</v>
      </c>
      <c r="N72" s="10" t="n">
        <v>655792.3084233787</v>
      </c>
      <c r="O72" s="10" t="n">
        <v>349374.3029340061</v>
      </c>
    </row>
    <row r="73">
      <c r="A73" t="n">
        <v>72</v>
      </c>
      <c r="B73" t="n">
        <v>4</v>
      </c>
      <c r="C73" s="10" t="n">
        <v>159223</v>
      </c>
      <c r="D73" t="n">
        <v>36</v>
      </c>
      <c r="E73" t="inlineStr">
        <is>
          <t>2029-07</t>
        </is>
      </c>
      <c r="F73" t="inlineStr">
        <is>
          <t>Plan B</t>
        </is>
      </c>
      <c r="G73" t="inlineStr"/>
      <c r="H73" t="n">
        <v>55</v>
      </c>
      <c r="I73" t="n">
        <v>59</v>
      </c>
      <c r="J73" t="n">
        <v>64</v>
      </c>
      <c r="K73" t="inlineStr">
        <is>
          <t>2031-11</t>
        </is>
      </c>
      <c r="L73" t="n">
        <v>28</v>
      </c>
      <c r="M73" s="10" t="n">
        <v>119417.25</v>
      </c>
      <c r="N73" s="10" t="n">
        <v>615480.3760158363</v>
      </c>
      <c r="O73" s="10" t="n">
        <v>307673.8308155339</v>
      </c>
    </row>
    <row r="74">
      <c r="A74" t="n">
        <v>73</v>
      </c>
      <c r="B74" t="n">
        <v>4</v>
      </c>
      <c r="C74" s="10" t="n">
        <v>159223</v>
      </c>
      <c r="D74" t="n">
        <v>36</v>
      </c>
      <c r="E74" t="inlineStr">
        <is>
          <t>2029-07</t>
        </is>
      </c>
      <c r="F74" t="inlineStr">
        <is>
          <t>Plan C</t>
        </is>
      </c>
      <c r="G74" t="inlineStr"/>
      <c r="H74" t="n">
        <v>56</v>
      </c>
      <c r="I74" t="n">
        <v>60</v>
      </c>
      <c r="J74" t="n">
        <v>65</v>
      </c>
      <c r="K74" t="inlineStr">
        <is>
          <t>2031-12</t>
        </is>
      </c>
      <c r="L74" t="n">
        <v>29</v>
      </c>
      <c r="M74" s="10" t="n">
        <v>119417.25</v>
      </c>
      <c r="N74" s="10" t="n">
        <v>655792.3084233787</v>
      </c>
      <c r="O74" s="10" t="n">
        <v>349374.3029340061</v>
      </c>
    </row>
    <row r="75">
      <c r="A75" t="n">
        <v>74</v>
      </c>
      <c r="B75" t="n">
        <v>4</v>
      </c>
      <c r="C75" s="10" t="n">
        <v>159223</v>
      </c>
      <c r="D75" t="n">
        <v>36</v>
      </c>
      <c r="E75" t="inlineStr">
        <is>
          <t>2029-07</t>
        </is>
      </c>
      <c r="F75" t="inlineStr">
        <is>
          <t>Plan B</t>
        </is>
      </c>
      <c r="G75" t="inlineStr"/>
      <c r="H75" t="n">
        <v>56</v>
      </c>
      <c r="I75" t="n">
        <v>60</v>
      </c>
      <c r="J75" t="n">
        <v>65</v>
      </c>
      <c r="K75" t="inlineStr">
        <is>
          <t>2031-12</t>
        </is>
      </c>
      <c r="L75" t="n">
        <v>29</v>
      </c>
      <c r="M75" s="10" t="n">
        <v>119417.25</v>
      </c>
      <c r="N75" s="10" t="n">
        <v>615480.3760158363</v>
      </c>
      <c r="O75" s="10" t="n">
        <v>307673.8308155339</v>
      </c>
    </row>
    <row r="76">
      <c r="A76" t="n">
        <v>75</v>
      </c>
      <c r="B76" t="n">
        <v>4</v>
      </c>
      <c r="C76" s="10" t="n">
        <v>159223</v>
      </c>
      <c r="D76" t="n">
        <v>36</v>
      </c>
      <c r="E76" t="inlineStr">
        <is>
          <t>2029-07</t>
        </is>
      </c>
      <c r="F76" t="inlineStr">
        <is>
          <t>Plan A</t>
        </is>
      </c>
      <c r="G76" t="inlineStr"/>
      <c r="H76" t="n">
        <v>57</v>
      </c>
      <c r="I76" t="n">
        <v>61</v>
      </c>
      <c r="J76" t="n">
        <v>66</v>
      </c>
      <c r="K76" t="inlineStr">
        <is>
          <t>2032-01</t>
        </is>
      </c>
      <c r="L76" t="n">
        <v>30</v>
      </c>
      <c r="M76" s="10" t="n">
        <v>119417.25</v>
      </c>
      <c r="N76" s="10" t="n">
        <v>578833.1647362522</v>
      </c>
      <c r="O76" s="10" t="n">
        <v>266291.4016169226</v>
      </c>
    </row>
    <row r="77">
      <c r="A77" t="n">
        <v>76</v>
      </c>
      <c r="B77" t="n">
        <v>4</v>
      </c>
      <c r="C77" s="10" t="n">
        <v>159223</v>
      </c>
      <c r="D77" t="n">
        <v>36</v>
      </c>
      <c r="E77" t="inlineStr">
        <is>
          <t>2029-07</t>
        </is>
      </c>
      <c r="F77" t="inlineStr">
        <is>
          <t>Plan B</t>
        </is>
      </c>
      <c r="G77" t="inlineStr"/>
      <c r="H77" t="n">
        <v>57</v>
      </c>
      <c r="I77" t="n">
        <v>61</v>
      </c>
      <c r="J77" t="n">
        <v>66</v>
      </c>
      <c r="K77" t="inlineStr">
        <is>
          <t>2032-01</t>
        </is>
      </c>
      <c r="L77" t="n">
        <v>30</v>
      </c>
      <c r="M77" s="10" t="n">
        <v>119417.25</v>
      </c>
      <c r="N77" s="10" t="n">
        <v>615480.3760158363</v>
      </c>
      <c r="O77" s="10" t="n">
        <v>307673.8308155339</v>
      </c>
    </row>
    <row r="78">
      <c r="A78" t="n">
        <v>77</v>
      </c>
      <c r="B78" t="n">
        <v>4</v>
      </c>
      <c r="C78" s="10" t="n">
        <v>159223</v>
      </c>
      <c r="D78" t="n">
        <v>36</v>
      </c>
      <c r="E78" t="inlineStr">
        <is>
          <t>2029-07</t>
        </is>
      </c>
      <c r="F78" t="inlineStr">
        <is>
          <t>Plan C</t>
        </is>
      </c>
      <c r="G78" t="inlineStr"/>
      <c r="H78" t="n">
        <v>58</v>
      </c>
      <c r="I78" t="n">
        <v>62</v>
      </c>
      <c r="J78" t="n">
        <v>67</v>
      </c>
      <c r="K78" t="inlineStr">
        <is>
          <t>2032-02</t>
        </is>
      </c>
      <c r="L78" t="n">
        <v>31</v>
      </c>
      <c r="M78" s="10" t="n">
        <v>119417.25</v>
      </c>
      <c r="N78" s="10" t="n">
        <v>655792.3084233787</v>
      </c>
      <c r="O78" s="10" t="n">
        <v>349374.3029340061</v>
      </c>
    </row>
    <row r="79">
      <c r="A79" t="n">
        <v>78</v>
      </c>
      <c r="B79" t="n">
        <v>4</v>
      </c>
      <c r="C79" s="10" t="n">
        <v>159223</v>
      </c>
      <c r="D79" t="n">
        <v>36</v>
      </c>
      <c r="E79" t="inlineStr">
        <is>
          <t>2029-07</t>
        </is>
      </c>
      <c r="F79" t="inlineStr">
        <is>
          <t>Plan D</t>
        </is>
      </c>
      <c r="G79" t="inlineStr"/>
      <c r="H79" t="n">
        <v>58</v>
      </c>
      <c r="I79" t="n">
        <v>62</v>
      </c>
      <c r="J79" t="n">
        <v>67</v>
      </c>
      <c r="K79" t="inlineStr">
        <is>
          <t>2032-02</t>
        </is>
      </c>
      <c r="L79" t="n">
        <v>31</v>
      </c>
      <c r="M79" s="10" t="n">
        <v>119417.25</v>
      </c>
      <c r="N79" s="10" t="n">
        <v>694882.6671216018</v>
      </c>
      <c r="O79" s="10" t="n">
        <v>390968.7607458581</v>
      </c>
    </row>
    <row r="80">
      <c r="A80" t="n">
        <v>79</v>
      </c>
      <c r="B80" t="n">
        <v>4</v>
      </c>
      <c r="C80" s="10" t="n">
        <v>159223</v>
      </c>
      <c r="D80" t="n">
        <v>36</v>
      </c>
      <c r="E80" t="inlineStr">
        <is>
          <t>2029-07</t>
        </is>
      </c>
      <c r="F80" t="inlineStr">
        <is>
          <t>Plan B</t>
        </is>
      </c>
      <c r="G80" t="inlineStr"/>
      <c r="H80" t="n">
        <v>59</v>
      </c>
      <c r="I80" t="n">
        <v>63</v>
      </c>
      <c r="J80" t="n">
        <v>68</v>
      </c>
      <c r="K80" t="inlineStr">
        <is>
          <t>2032-03</t>
        </is>
      </c>
      <c r="L80" t="n">
        <v>32</v>
      </c>
      <c r="M80" s="10" t="n">
        <v>119417.25</v>
      </c>
      <c r="N80" s="10" t="n">
        <v>615480.3760158363</v>
      </c>
      <c r="O80" s="10" t="n">
        <v>307673.8308155339</v>
      </c>
    </row>
    <row r="81">
      <c r="A81" t="n">
        <v>80</v>
      </c>
      <c r="B81" t="n">
        <v>4</v>
      </c>
      <c r="C81" s="10" t="n">
        <v>159223</v>
      </c>
      <c r="D81" t="n">
        <v>36</v>
      </c>
      <c r="E81" t="inlineStr">
        <is>
          <t>2029-07</t>
        </is>
      </c>
      <c r="F81" t="inlineStr">
        <is>
          <t>Plan C</t>
        </is>
      </c>
      <c r="G81" t="inlineStr">
        <is>
          <t>Y</t>
        </is>
      </c>
      <c r="H81" t="n">
        <v>59</v>
      </c>
      <c r="I81" t="n">
        <v>63</v>
      </c>
      <c r="J81" t="n">
        <v>68</v>
      </c>
      <c r="K81" t="inlineStr">
        <is>
          <t>2032-03</t>
        </is>
      </c>
      <c r="L81" t="n">
        <v>32</v>
      </c>
      <c r="M81" s="10" t="n">
        <v>119417.25</v>
      </c>
      <c r="N81" s="10" t="n">
        <v>749867.3084233787</v>
      </c>
      <c r="O81" s="10" t="n">
        <v>415661.3029340061</v>
      </c>
    </row>
    <row r="82">
      <c r="A82" t="n">
        <v>81</v>
      </c>
      <c r="B82" t="n">
        <v>4</v>
      </c>
      <c r="C82" s="10" t="n">
        <v>159223</v>
      </c>
      <c r="D82" t="n">
        <v>36</v>
      </c>
      <c r="E82" t="inlineStr">
        <is>
          <t>2029-07</t>
        </is>
      </c>
      <c r="F82" t="inlineStr">
        <is>
          <t>Plan B</t>
        </is>
      </c>
      <c r="G82" t="inlineStr"/>
      <c r="H82" t="n">
        <v>60</v>
      </c>
      <c r="I82" t="n">
        <v>64</v>
      </c>
      <c r="J82" t="n">
        <v>69</v>
      </c>
      <c r="K82" t="inlineStr">
        <is>
          <t>2032-04</t>
        </is>
      </c>
      <c r="L82" t="n">
        <v>33</v>
      </c>
      <c r="M82" s="10" t="n">
        <v>119417.25</v>
      </c>
      <c r="N82" s="10" t="n">
        <v>615480.3760158363</v>
      </c>
      <c r="O82" s="10" t="n">
        <v>307673.8308155339</v>
      </c>
    </row>
    <row r="83">
      <c r="A83" t="n">
        <v>82</v>
      </c>
      <c r="B83" t="n">
        <v>4</v>
      </c>
      <c r="C83" s="10" t="n">
        <v>159223</v>
      </c>
      <c r="D83" t="n">
        <v>36</v>
      </c>
      <c r="E83" t="inlineStr">
        <is>
          <t>2029-07</t>
        </is>
      </c>
      <c r="F83" t="inlineStr">
        <is>
          <t>Plan C</t>
        </is>
      </c>
      <c r="G83" t="inlineStr"/>
      <c r="H83" t="n">
        <v>60</v>
      </c>
      <c r="I83" t="n">
        <v>64</v>
      </c>
      <c r="J83" t="n">
        <v>69</v>
      </c>
      <c r="K83" t="inlineStr">
        <is>
          <t>2032-04</t>
        </is>
      </c>
      <c r="L83" t="n">
        <v>33</v>
      </c>
      <c r="M83" s="10" t="n">
        <v>119417.25</v>
      </c>
      <c r="N83" s="10" t="n">
        <v>655792.3084233787</v>
      </c>
      <c r="O83" s="10" t="n">
        <v>349374.3029340061</v>
      </c>
    </row>
    <row r="84">
      <c r="A84" t="n">
        <v>83</v>
      </c>
      <c r="B84" t="n">
        <v>4</v>
      </c>
      <c r="C84" s="10" t="n">
        <v>159223</v>
      </c>
      <c r="D84" t="n">
        <v>36</v>
      </c>
      <c r="E84" t="inlineStr">
        <is>
          <t>2029-07</t>
        </is>
      </c>
      <c r="F84" t="inlineStr">
        <is>
          <t>Plan B</t>
        </is>
      </c>
      <c r="G84" t="inlineStr"/>
      <c r="H84" t="n">
        <v>61</v>
      </c>
      <c r="I84" t="n">
        <v>65</v>
      </c>
      <c r="J84" t="n">
        <v>70</v>
      </c>
      <c r="K84" t="inlineStr">
        <is>
          <t>2032-05</t>
        </is>
      </c>
      <c r="L84" t="n">
        <v>34</v>
      </c>
      <c r="M84" s="10" t="n">
        <v>119417.25</v>
      </c>
      <c r="N84" s="10" t="n">
        <v>615480.3760158363</v>
      </c>
      <c r="O84" s="10" t="n">
        <v>307673.8308155339</v>
      </c>
    </row>
    <row r="85">
      <c r="A85" t="n">
        <v>84</v>
      </c>
      <c r="B85" t="n">
        <v>4</v>
      </c>
      <c r="C85" s="10" t="n">
        <v>159223</v>
      </c>
      <c r="D85" t="n">
        <v>36</v>
      </c>
      <c r="E85" t="inlineStr">
        <is>
          <t>2029-07</t>
        </is>
      </c>
      <c r="F85" t="inlineStr">
        <is>
          <t>Plan A</t>
        </is>
      </c>
      <c r="G85" t="inlineStr"/>
      <c r="H85" t="n">
        <v>61</v>
      </c>
      <c r="I85" t="n">
        <v>65</v>
      </c>
      <c r="J85" t="n">
        <v>70</v>
      </c>
      <c r="K85" t="inlineStr">
        <is>
          <t>2032-05</t>
        </is>
      </c>
      <c r="L85" t="n">
        <v>34</v>
      </c>
      <c r="M85" s="10" t="n">
        <v>119417.25</v>
      </c>
      <c r="N85" s="10" t="n">
        <v>578833.1647362522</v>
      </c>
      <c r="O85" s="10" t="n">
        <v>266291.4016169226</v>
      </c>
    </row>
    <row r="86">
      <c r="A86" t="n">
        <v>85</v>
      </c>
      <c r="B86" t="n">
        <v>4</v>
      </c>
      <c r="C86" s="10" t="n">
        <v>159223</v>
      </c>
      <c r="D86" t="n">
        <v>36</v>
      </c>
      <c r="E86" t="inlineStr">
        <is>
          <t>2029-07</t>
        </is>
      </c>
      <c r="F86" t="inlineStr">
        <is>
          <t>Plan B</t>
        </is>
      </c>
      <c r="G86" t="inlineStr"/>
      <c r="H86" t="n">
        <v>62</v>
      </c>
      <c r="I86" t="n">
        <v>66</v>
      </c>
      <c r="J86" t="n">
        <v>71</v>
      </c>
      <c r="K86" t="inlineStr">
        <is>
          <t>2032-06</t>
        </is>
      </c>
      <c r="L86" t="n">
        <v>35</v>
      </c>
      <c r="M86" s="10" t="n">
        <v>119417.25</v>
      </c>
      <c r="N86" s="10" t="n">
        <v>615480.3760158363</v>
      </c>
      <c r="O86" s="10" t="n">
        <v>307673.8308155339</v>
      </c>
    </row>
    <row r="87">
      <c r="A87" t="n">
        <v>86</v>
      </c>
      <c r="B87" t="n">
        <v>4</v>
      </c>
      <c r="C87" s="10" t="n">
        <v>159223</v>
      </c>
      <c r="D87" t="n">
        <v>36</v>
      </c>
      <c r="E87" t="inlineStr">
        <is>
          <t>2029-07</t>
        </is>
      </c>
      <c r="F87" t="inlineStr">
        <is>
          <t>Plan C</t>
        </is>
      </c>
      <c r="G87" t="inlineStr"/>
      <c r="H87" t="n">
        <v>62</v>
      </c>
      <c r="I87" t="n">
        <v>66</v>
      </c>
      <c r="J87" t="n">
        <v>71</v>
      </c>
      <c r="K87" t="inlineStr">
        <is>
          <t>2032-06</t>
        </is>
      </c>
      <c r="L87" t="n">
        <v>35</v>
      </c>
      <c r="M87" s="10" t="n">
        <v>119417.25</v>
      </c>
      <c r="N87" s="10" t="n">
        <v>655792.3084233787</v>
      </c>
      <c r="O87" s="10" t="n">
        <v>349374.3029340061</v>
      </c>
    </row>
    <row r="88">
      <c r="A88" t="n">
        <v>87</v>
      </c>
      <c r="B88" t="n">
        <v>5</v>
      </c>
      <c r="C88" s="10" t="n">
        <v>164074</v>
      </c>
      <c r="D88" t="n">
        <v>42</v>
      </c>
      <c r="E88" t="inlineStr">
        <is>
          <t>2030-01</t>
        </is>
      </c>
      <c r="F88" t="inlineStr">
        <is>
          <t>Plan B</t>
        </is>
      </c>
      <c r="G88" t="inlineStr"/>
      <c r="H88" t="n">
        <v>63</v>
      </c>
      <c r="I88" t="n">
        <v>67</v>
      </c>
      <c r="J88" t="n">
        <v>72</v>
      </c>
      <c r="K88" t="inlineStr">
        <is>
          <t>2032-07</t>
        </is>
      </c>
      <c r="L88" t="n">
        <v>30</v>
      </c>
      <c r="M88" s="10" t="n">
        <v>123055.5</v>
      </c>
      <c r="N88" s="10" t="n">
        <v>615480.3760158363</v>
      </c>
      <c r="O88" s="10" t="n">
        <v>307673.8308155339</v>
      </c>
    </row>
    <row r="89">
      <c r="A89" t="n">
        <v>88</v>
      </c>
      <c r="B89" t="n">
        <v>5</v>
      </c>
      <c r="C89" s="10" t="n">
        <v>164074</v>
      </c>
      <c r="D89" t="n">
        <v>42</v>
      </c>
      <c r="E89" t="inlineStr">
        <is>
          <t>2030-01</t>
        </is>
      </c>
      <c r="F89" t="inlineStr">
        <is>
          <t>Plan D</t>
        </is>
      </c>
      <c r="G89" t="inlineStr"/>
      <c r="H89" t="n">
        <v>63</v>
      </c>
      <c r="I89" t="n">
        <v>67</v>
      </c>
      <c r="J89" t="n">
        <v>72</v>
      </c>
      <c r="K89" t="inlineStr">
        <is>
          <t>2032-07</t>
        </is>
      </c>
      <c r="L89" t="n">
        <v>30</v>
      </c>
      <c r="M89" s="10" t="n">
        <v>123055.5</v>
      </c>
      <c r="N89" s="10" t="n">
        <v>694882.6671216018</v>
      </c>
      <c r="O89" s="10" t="n">
        <v>390968.7607458581</v>
      </c>
    </row>
    <row r="90">
      <c r="A90" t="n">
        <v>89</v>
      </c>
      <c r="B90" t="n">
        <v>5</v>
      </c>
      <c r="C90" s="10" t="n">
        <v>164074</v>
      </c>
      <c r="D90" t="n">
        <v>42</v>
      </c>
      <c r="E90" t="inlineStr">
        <is>
          <t>2030-01</t>
        </is>
      </c>
      <c r="F90" t="inlineStr">
        <is>
          <t>Plan C</t>
        </is>
      </c>
      <c r="G90" t="inlineStr"/>
      <c r="H90" t="n">
        <v>64</v>
      </c>
      <c r="I90" t="n">
        <v>68</v>
      </c>
      <c r="J90" t="n">
        <v>73</v>
      </c>
      <c r="K90" t="inlineStr">
        <is>
          <t>2032-08</t>
        </is>
      </c>
      <c r="L90" t="n">
        <v>31</v>
      </c>
      <c r="M90" s="10" t="n">
        <v>123055.5</v>
      </c>
      <c r="N90" s="10" t="n">
        <v>655792.3084233787</v>
      </c>
      <c r="O90" s="10" t="n">
        <v>349374.3029340061</v>
      </c>
    </row>
    <row r="91">
      <c r="A91" t="n">
        <v>90</v>
      </c>
      <c r="B91" t="n">
        <v>5</v>
      </c>
      <c r="C91" s="10" t="n">
        <v>164074</v>
      </c>
      <c r="D91" t="n">
        <v>42</v>
      </c>
      <c r="E91" t="inlineStr">
        <is>
          <t>2030-01</t>
        </is>
      </c>
      <c r="F91" t="inlineStr">
        <is>
          <t>Plan B</t>
        </is>
      </c>
      <c r="G91" t="inlineStr">
        <is>
          <t>Y</t>
        </is>
      </c>
      <c r="H91" t="n">
        <v>64</v>
      </c>
      <c r="I91" t="n">
        <v>68</v>
      </c>
      <c r="J91" t="n">
        <v>73</v>
      </c>
      <c r="K91" t="inlineStr">
        <is>
          <t>2032-08</t>
        </is>
      </c>
      <c r="L91" t="n">
        <v>31</v>
      </c>
      <c r="M91" s="10" t="n">
        <v>123055.5</v>
      </c>
      <c r="N91" s="10" t="n">
        <v>709555.3760158363</v>
      </c>
      <c r="O91" s="10" t="n">
        <v>373960.8308155339</v>
      </c>
    </row>
    <row r="92">
      <c r="A92" t="n">
        <v>91</v>
      </c>
      <c r="B92" t="n">
        <v>5</v>
      </c>
      <c r="C92" s="10" t="n">
        <v>164074</v>
      </c>
      <c r="D92" t="n">
        <v>42</v>
      </c>
      <c r="E92" t="inlineStr">
        <is>
          <t>2030-01</t>
        </is>
      </c>
      <c r="F92" t="inlineStr">
        <is>
          <t>Plan C</t>
        </is>
      </c>
      <c r="G92" t="inlineStr"/>
      <c r="H92" t="n">
        <v>65</v>
      </c>
      <c r="I92" t="n">
        <v>69</v>
      </c>
      <c r="J92" t="n">
        <v>74</v>
      </c>
      <c r="K92" t="inlineStr">
        <is>
          <t>2032-09</t>
        </is>
      </c>
      <c r="L92" t="n">
        <v>32</v>
      </c>
      <c r="M92" s="10" t="n">
        <v>123055.5</v>
      </c>
      <c r="N92" s="10" t="n">
        <v>655792.3084233787</v>
      </c>
      <c r="O92" s="10" t="n">
        <v>349374.3029340061</v>
      </c>
    </row>
    <row r="93">
      <c r="A93" t="n">
        <v>92</v>
      </c>
      <c r="B93" t="n">
        <v>5</v>
      </c>
      <c r="C93" s="10" t="n">
        <v>164074</v>
      </c>
      <c r="D93" t="n">
        <v>42</v>
      </c>
      <c r="E93" t="inlineStr">
        <is>
          <t>2030-01</t>
        </is>
      </c>
      <c r="F93" t="inlineStr">
        <is>
          <t>Plan B</t>
        </is>
      </c>
      <c r="G93" t="inlineStr"/>
      <c r="H93" t="n">
        <v>65</v>
      </c>
      <c r="I93" t="n">
        <v>69</v>
      </c>
      <c r="J93" t="n">
        <v>74</v>
      </c>
      <c r="K93" t="inlineStr">
        <is>
          <t>2032-09</t>
        </is>
      </c>
      <c r="L93" t="n">
        <v>32</v>
      </c>
      <c r="M93" s="10" t="n">
        <v>123055.5</v>
      </c>
      <c r="N93" s="10" t="n">
        <v>615480.3760158363</v>
      </c>
      <c r="O93" s="10" t="n">
        <v>307673.8308155339</v>
      </c>
    </row>
    <row r="94">
      <c r="A94" t="n">
        <v>93</v>
      </c>
      <c r="B94" t="n">
        <v>5</v>
      </c>
      <c r="C94" s="10" t="n">
        <v>164074</v>
      </c>
      <c r="D94" t="n">
        <v>42</v>
      </c>
      <c r="E94" t="inlineStr">
        <is>
          <t>2030-01</t>
        </is>
      </c>
      <c r="F94" t="inlineStr">
        <is>
          <t>Plan B</t>
        </is>
      </c>
      <c r="G94" t="inlineStr"/>
      <c r="H94" t="n">
        <v>66</v>
      </c>
      <c r="I94" t="n">
        <v>70</v>
      </c>
      <c r="J94" t="n">
        <v>75</v>
      </c>
      <c r="K94" t="inlineStr">
        <is>
          <t>2032-10</t>
        </is>
      </c>
      <c r="L94" t="n">
        <v>33</v>
      </c>
      <c r="M94" s="10" t="n">
        <v>123055.5</v>
      </c>
      <c r="N94" s="10" t="n">
        <v>615480.3760158363</v>
      </c>
      <c r="O94" s="10" t="n">
        <v>307673.8308155339</v>
      </c>
    </row>
    <row r="95">
      <c r="A95" t="n">
        <v>94</v>
      </c>
      <c r="B95" t="n">
        <v>5</v>
      </c>
      <c r="C95" s="10" t="n">
        <v>164074</v>
      </c>
      <c r="D95" t="n">
        <v>42</v>
      </c>
      <c r="E95" t="inlineStr">
        <is>
          <t>2030-01</t>
        </is>
      </c>
      <c r="F95" t="inlineStr">
        <is>
          <t>Plan C</t>
        </is>
      </c>
      <c r="G95" t="inlineStr"/>
      <c r="H95" t="n">
        <v>66</v>
      </c>
      <c r="I95" t="n">
        <v>70</v>
      </c>
      <c r="J95" t="n">
        <v>75</v>
      </c>
      <c r="K95" t="inlineStr">
        <is>
          <t>2032-10</t>
        </is>
      </c>
      <c r="L95" t="n">
        <v>33</v>
      </c>
      <c r="M95" s="10" t="n">
        <v>123055.5</v>
      </c>
      <c r="N95" s="10" t="n">
        <v>655792.3084233787</v>
      </c>
      <c r="O95" s="10" t="n">
        <v>349374.3029340061</v>
      </c>
    </row>
    <row r="96">
      <c r="A96" t="n">
        <v>95</v>
      </c>
      <c r="B96" t="n">
        <v>5</v>
      </c>
      <c r="C96" s="10" t="n">
        <v>164074</v>
      </c>
      <c r="D96" t="n">
        <v>42</v>
      </c>
      <c r="E96" t="inlineStr">
        <is>
          <t>2030-01</t>
        </is>
      </c>
      <c r="F96" t="inlineStr">
        <is>
          <t>Plan A</t>
        </is>
      </c>
      <c r="G96" t="inlineStr"/>
      <c r="H96" t="n">
        <v>67</v>
      </c>
      <c r="I96" t="n">
        <v>71</v>
      </c>
      <c r="J96" t="n">
        <v>76</v>
      </c>
      <c r="K96" t="inlineStr">
        <is>
          <t>2032-11</t>
        </is>
      </c>
      <c r="L96" t="n">
        <v>34</v>
      </c>
      <c r="M96" s="10" t="n">
        <v>123055.5</v>
      </c>
      <c r="N96" s="10" t="n">
        <v>578833.1647362522</v>
      </c>
      <c r="O96" s="10" t="n">
        <v>266291.4016169226</v>
      </c>
    </row>
    <row r="97">
      <c r="A97" t="n">
        <v>96</v>
      </c>
      <c r="B97" t="n">
        <v>5</v>
      </c>
      <c r="C97" s="10" t="n">
        <v>164074</v>
      </c>
      <c r="D97" t="n">
        <v>42</v>
      </c>
      <c r="E97" t="inlineStr">
        <is>
          <t>2030-01</t>
        </is>
      </c>
      <c r="F97" t="inlineStr">
        <is>
          <t>Plan B</t>
        </is>
      </c>
      <c r="G97" t="inlineStr"/>
      <c r="H97" t="n">
        <v>67</v>
      </c>
      <c r="I97" t="n">
        <v>71</v>
      </c>
      <c r="J97" t="n">
        <v>76</v>
      </c>
      <c r="K97" t="inlineStr">
        <is>
          <t>2032-11</t>
        </is>
      </c>
      <c r="L97" t="n">
        <v>34</v>
      </c>
      <c r="M97" s="10" t="n">
        <v>123055.5</v>
      </c>
      <c r="N97" s="10" t="n">
        <v>615480.3760158363</v>
      </c>
      <c r="O97" s="10" t="n">
        <v>307673.8308155339</v>
      </c>
    </row>
    <row r="98">
      <c r="A98" t="n">
        <v>97</v>
      </c>
      <c r="B98" t="n">
        <v>5</v>
      </c>
      <c r="C98" s="10" t="n">
        <v>164074</v>
      </c>
      <c r="D98" t="n">
        <v>42</v>
      </c>
      <c r="E98" t="inlineStr">
        <is>
          <t>2030-01</t>
        </is>
      </c>
      <c r="F98" t="inlineStr">
        <is>
          <t>Plan C</t>
        </is>
      </c>
      <c r="G98" t="inlineStr"/>
      <c r="H98" t="n">
        <v>68</v>
      </c>
      <c r="I98" t="n">
        <v>72</v>
      </c>
      <c r="J98" t="n">
        <v>77</v>
      </c>
      <c r="K98" t="inlineStr">
        <is>
          <t>2032-12</t>
        </is>
      </c>
      <c r="L98" t="n">
        <v>35</v>
      </c>
      <c r="M98" s="10" t="n">
        <v>123055.5</v>
      </c>
      <c r="N98" s="10" t="n">
        <v>655792.3084233787</v>
      </c>
      <c r="O98" s="10" t="n">
        <v>349374.3029340061</v>
      </c>
    </row>
    <row r="99">
      <c r="A99" t="n">
        <v>98</v>
      </c>
      <c r="B99" t="n">
        <v>5</v>
      </c>
      <c r="C99" s="10" t="n">
        <v>164074</v>
      </c>
      <c r="D99" t="n">
        <v>42</v>
      </c>
      <c r="E99" t="inlineStr">
        <is>
          <t>2030-01</t>
        </is>
      </c>
      <c r="F99" t="inlineStr">
        <is>
          <t>Plan D</t>
        </is>
      </c>
      <c r="G99" t="inlineStr"/>
      <c r="H99" t="n">
        <v>68</v>
      </c>
      <c r="I99" t="n">
        <v>72</v>
      </c>
      <c r="J99" t="n">
        <v>77</v>
      </c>
      <c r="K99" t="inlineStr">
        <is>
          <t>2032-12</t>
        </is>
      </c>
      <c r="L99" t="n">
        <v>35</v>
      </c>
      <c r="M99" s="10" t="n">
        <v>123055.5</v>
      </c>
      <c r="N99" s="10" t="n">
        <v>694882.6671216018</v>
      </c>
      <c r="O99" s="10" t="n">
        <v>390968.7607458581</v>
      </c>
    </row>
    <row r="100">
      <c r="A100" t="n">
        <v>99</v>
      </c>
      <c r="B100" t="n">
        <v>5</v>
      </c>
      <c r="C100" s="10" t="n">
        <v>164074</v>
      </c>
      <c r="D100" t="n">
        <v>42</v>
      </c>
      <c r="E100" t="inlineStr">
        <is>
          <t>2030-01</t>
        </is>
      </c>
      <c r="F100" t="inlineStr">
        <is>
          <t>Plan B</t>
        </is>
      </c>
      <c r="G100" t="inlineStr"/>
      <c r="H100" t="n">
        <v>69</v>
      </c>
      <c r="I100" t="n">
        <v>73</v>
      </c>
      <c r="J100" t="n">
        <v>78</v>
      </c>
      <c r="K100" t="inlineStr">
        <is>
          <t>2033-01</t>
        </is>
      </c>
      <c r="L100" t="n">
        <v>36</v>
      </c>
      <c r="M100" s="10" t="n">
        <v>123055.5</v>
      </c>
      <c r="N100" s="10" t="n">
        <v>615480.3760158363</v>
      </c>
      <c r="O100" s="10" t="n">
        <v>307673.8308155339</v>
      </c>
    </row>
    <row r="101">
      <c r="A101" t="n">
        <v>100</v>
      </c>
      <c r="B101" t="n">
        <v>5</v>
      </c>
      <c r="C101" s="10" t="n">
        <v>164074</v>
      </c>
      <c r="D101" t="n">
        <v>42</v>
      </c>
      <c r="E101" t="inlineStr">
        <is>
          <t>2030-01</t>
        </is>
      </c>
      <c r="F101" t="inlineStr">
        <is>
          <t>Plan C</t>
        </is>
      </c>
      <c r="G101" t="inlineStr">
        <is>
          <t>Y</t>
        </is>
      </c>
      <c r="H101" t="n">
        <v>69</v>
      </c>
      <c r="I101" t="n">
        <v>73</v>
      </c>
      <c r="J101" t="n">
        <v>78</v>
      </c>
      <c r="K101" t="inlineStr">
        <is>
          <t>2033-01</t>
        </is>
      </c>
      <c r="L101" t="n">
        <v>36</v>
      </c>
      <c r="M101" s="10" t="n">
        <v>123055.5</v>
      </c>
      <c r="N101" s="10" t="n">
        <v>749867.3084233787</v>
      </c>
      <c r="O101" s="10" t="n">
        <v>415661.3029340061</v>
      </c>
    </row>
    <row r="102">
      <c r="A102" t="n">
        <v>101</v>
      </c>
      <c r="B102" t="n">
        <v>5</v>
      </c>
      <c r="C102" s="10" t="n">
        <v>164074</v>
      </c>
      <c r="D102" t="n">
        <v>42</v>
      </c>
      <c r="E102" t="inlineStr">
        <is>
          <t>2030-01</t>
        </is>
      </c>
      <c r="F102" t="inlineStr">
        <is>
          <t>Plan B</t>
        </is>
      </c>
      <c r="G102" t="inlineStr"/>
      <c r="H102" t="n">
        <v>70</v>
      </c>
      <c r="I102" t="n">
        <v>74</v>
      </c>
      <c r="J102" t="n">
        <v>79</v>
      </c>
      <c r="K102" t="inlineStr">
        <is>
          <t>2033-02</t>
        </is>
      </c>
      <c r="L102" t="n">
        <v>37</v>
      </c>
      <c r="M102" s="10" t="n">
        <v>123055.5</v>
      </c>
      <c r="N102" s="10" t="n">
        <v>615480.3760158363</v>
      </c>
      <c r="O102" s="10" t="n">
        <v>307673.8308155339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Total</t>
        </is>
      </c>
      <c r="C1" s="1" t="inlineStr">
        <is>
          <t>2026-08</t>
        </is>
      </c>
      <c r="D1" s="1" t="inlineStr">
        <is>
          <t>2026-09</t>
        </is>
      </c>
      <c r="E1" s="1" t="inlineStr">
        <is>
          <t>2026-10</t>
        </is>
      </c>
      <c r="F1" s="1" t="inlineStr">
        <is>
          <t>2026-11</t>
        </is>
      </c>
      <c r="G1" s="1" t="inlineStr">
        <is>
          <t>2026-12</t>
        </is>
      </c>
      <c r="H1" s="1" t="inlineStr">
        <is>
          <t>2027-01</t>
        </is>
      </c>
      <c r="I1" s="1" t="inlineStr">
        <is>
          <t>2027-02</t>
        </is>
      </c>
      <c r="J1" s="1" t="inlineStr">
        <is>
          <t>2027-03</t>
        </is>
      </c>
      <c r="K1" s="1" t="inlineStr">
        <is>
          <t>2027-04</t>
        </is>
      </c>
      <c r="L1" s="1" t="inlineStr">
        <is>
          <t>2027-05</t>
        </is>
      </c>
      <c r="M1" s="1" t="inlineStr">
        <is>
          <t>2027-06</t>
        </is>
      </c>
      <c r="N1" s="1" t="inlineStr">
        <is>
          <t>2027-07</t>
        </is>
      </c>
      <c r="O1" s="1" t="inlineStr">
        <is>
          <t>2027-08</t>
        </is>
      </c>
      <c r="P1" s="1" t="inlineStr">
        <is>
          <t>2027-09</t>
        </is>
      </c>
      <c r="Q1" s="1" t="inlineStr">
        <is>
          <t>2027-10</t>
        </is>
      </c>
      <c r="R1" s="1" t="inlineStr">
        <is>
          <t>2027-11</t>
        </is>
      </c>
      <c r="S1" s="1" t="inlineStr">
        <is>
          <t>2027-12</t>
        </is>
      </c>
      <c r="T1" s="1" t="inlineStr">
        <is>
          <t>2028-01</t>
        </is>
      </c>
      <c r="U1" s="1" t="inlineStr">
        <is>
          <t>2028-02</t>
        </is>
      </c>
      <c r="V1" s="1" t="inlineStr">
        <is>
          <t>2028-03</t>
        </is>
      </c>
      <c r="W1" s="1" t="inlineStr">
        <is>
          <t>2028-04</t>
        </is>
      </c>
      <c r="X1" s="1" t="inlineStr">
        <is>
          <t>2028-05</t>
        </is>
      </c>
      <c r="Y1" s="1" t="inlineStr">
        <is>
          <t>2028-06</t>
        </is>
      </c>
      <c r="Z1" s="1" t="inlineStr">
        <is>
          <t>2028-07</t>
        </is>
      </c>
      <c r="AA1" s="1" t="inlineStr">
        <is>
          <t>2028-08</t>
        </is>
      </c>
      <c r="AB1" s="1" t="inlineStr">
        <is>
          <t>2028-09</t>
        </is>
      </c>
      <c r="AC1" s="1" t="inlineStr">
        <is>
          <t>2028-10</t>
        </is>
      </c>
      <c r="AD1" s="1" t="inlineStr">
        <is>
          <t>2028-11</t>
        </is>
      </c>
      <c r="AE1" s="1" t="inlineStr">
        <is>
          <t>2028-12</t>
        </is>
      </c>
      <c r="AF1" s="1" t="inlineStr">
        <is>
          <t>2029-01</t>
        </is>
      </c>
      <c r="AG1" s="1" t="inlineStr">
        <is>
          <t>2029-02</t>
        </is>
      </c>
      <c r="AH1" s="1" t="inlineStr">
        <is>
          <t>2029-03</t>
        </is>
      </c>
      <c r="AI1" s="1" t="inlineStr">
        <is>
          <t>2029-04</t>
        </is>
      </c>
      <c r="AJ1" s="1" t="inlineStr">
        <is>
          <t>2029-05</t>
        </is>
      </c>
      <c r="AK1" s="1" t="inlineStr">
        <is>
          <t>2029-06</t>
        </is>
      </c>
      <c r="AL1" s="1" t="inlineStr">
        <is>
          <t>2029-07</t>
        </is>
      </c>
      <c r="AM1" s="1" t="inlineStr">
        <is>
          <t>2029-08</t>
        </is>
      </c>
      <c r="AN1" s="1" t="inlineStr">
        <is>
          <t>2029-09</t>
        </is>
      </c>
      <c r="AO1" s="1" t="inlineStr">
        <is>
          <t>2029-10</t>
        </is>
      </c>
      <c r="AP1" s="1" t="inlineStr">
        <is>
          <t>2029-11</t>
        </is>
      </c>
      <c r="AQ1" s="1" t="inlineStr">
        <is>
          <t>2029-12</t>
        </is>
      </c>
      <c r="AR1" s="1" t="inlineStr">
        <is>
          <t>2030-01</t>
        </is>
      </c>
      <c r="AS1" s="1" t="inlineStr">
        <is>
          <t>2030-02</t>
        </is>
      </c>
      <c r="AT1" s="1" t="inlineStr">
        <is>
          <t>2030-03</t>
        </is>
      </c>
      <c r="AU1" s="1" t="inlineStr">
        <is>
          <t>2030-04</t>
        </is>
      </c>
      <c r="AV1" s="1" t="inlineStr">
        <is>
          <t>2030-05</t>
        </is>
      </c>
      <c r="AW1" s="1" t="inlineStr">
        <is>
          <t>2030-06</t>
        </is>
      </c>
      <c r="AX1" s="1" t="inlineStr">
        <is>
          <t>2030-07</t>
        </is>
      </c>
      <c r="AY1" s="1" t="inlineStr">
        <is>
          <t>2030-08</t>
        </is>
      </c>
      <c r="AZ1" s="1" t="inlineStr">
        <is>
          <t>2030-09</t>
        </is>
      </c>
      <c r="BA1" s="1" t="inlineStr">
        <is>
          <t>2030-10</t>
        </is>
      </c>
      <c r="BB1" s="1" t="inlineStr">
        <is>
          <t>2030-11</t>
        </is>
      </c>
      <c r="BC1" s="1" t="inlineStr">
        <is>
          <t>2030-12</t>
        </is>
      </c>
      <c r="BD1" s="1" t="inlineStr">
        <is>
          <t>2031-01</t>
        </is>
      </c>
      <c r="BE1" s="1" t="inlineStr">
        <is>
          <t>2031-02</t>
        </is>
      </c>
      <c r="BF1" s="1" t="inlineStr">
        <is>
          <t>2031-03</t>
        </is>
      </c>
      <c r="BG1" s="1" t="inlineStr">
        <is>
          <t>2031-04</t>
        </is>
      </c>
      <c r="BH1" s="1" t="inlineStr">
        <is>
          <t>2031-05</t>
        </is>
      </c>
      <c r="BI1" s="1" t="inlineStr">
        <is>
          <t>2031-06</t>
        </is>
      </c>
      <c r="BJ1" s="1" t="inlineStr">
        <is>
          <t>2031-07</t>
        </is>
      </c>
      <c r="BK1" s="1" t="inlineStr">
        <is>
          <t>2031-08</t>
        </is>
      </c>
      <c r="BL1" s="1" t="inlineStr">
        <is>
          <t>2031-09</t>
        </is>
      </c>
      <c r="BM1" s="1" t="inlineStr">
        <is>
          <t>2031-10</t>
        </is>
      </c>
      <c r="BN1" s="1" t="inlineStr">
        <is>
          <t>2031-11</t>
        </is>
      </c>
      <c r="BO1" s="1" t="inlineStr">
        <is>
          <t>2031-12</t>
        </is>
      </c>
      <c r="BP1" s="1" t="inlineStr">
        <is>
          <t>2032-01</t>
        </is>
      </c>
      <c r="BQ1" s="1" t="inlineStr">
        <is>
          <t>2032-02</t>
        </is>
      </c>
      <c r="BR1" s="1" t="inlineStr">
        <is>
          <t>2032-03</t>
        </is>
      </c>
      <c r="BS1" s="1" t="inlineStr">
        <is>
          <t>2032-04</t>
        </is>
      </c>
      <c r="BT1" s="1" t="inlineStr">
        <is>
          <t>2032-05</t>
        </is>
      </c>
      <c r="BU1" s="1" t="inlineStr">
        <is>
          <t>2032-06</t>
        </is>
      </c>
      <c r="BV1" s="1" t="inlineStr">
        <is>
          <t>2032-07</t>
        </is>
      </c>
      <c r="BW1" s="1" t="inlineStr">
        <is>
          <t>2032-08</t>
        </is>
      </c>
      <c r="BX1" s="1" t="inlineStr">
        <is>
          <t>2032-09</t>
        </is>
      </c>
      <c r="BY1" s="1" t="inlineStr">
        <is>
          <t>2032-10</t>
        </is>
      </c>
      <c r="BZ1" s="1" t="inlineStr">
        <is>
          <t>2032-11</t>
        </is>
      </c>
      <c r="CA1" s="1" t="inlineStr">
        <is>
          <t>2032-12</t>
        </is>
      </c>
      <c r="CB1" s="1" t="inlineStr">
        <is>
          <t>2033-01</t>
        </is>
      </c>
      <c r="CC1" s="1" t="inlineStr">
        <is>
          <t>2033-02</t>
        </is>
      </c>
      <c r="CD1" s="1" t="inlineStr">
        <is>
          <t>2033-03</t>
        </is>
      </c>
    </row>
    <row r="2">
      <c r="A2" t="inlineStr">
        <is>
          <t>Revenue</t>
        </is>
      </c>
      <c r="B2" s="10">
        <f>SUM(C2:CD2)</f>
        <v/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1271272.68</v>
      </c>
      <c r="AF2" t="n">
        <v>1194313.54</v>
      </c>
      <c r="AG2" t="n">
        <v>1271272.68</v>
      </c>
      <c r="AH2" t="n">
        <v>1350674.98</v>
      </c>
      <c r="AI2" t="n">
        <v>1325035.75</v>
      </c>
      <c r="AJ2" t="n">
        <v>1271272.68</v>
      </c>
      <c r="AK2" t="n">
        <v>1234625.47</v>
      </c>
      <c r="AL2" t="n">
        <v>1310363.04</v>
      </c>
      <c r="AM2" t="n">
        <v>1271272.68</v>
      </c>
      <c r="AN2" t="n">
        <v>1365347.68</v>
      </c>
      <c r="AO2" t="n">
        <v>1271272.68</v>
      </c>
      <c r="AP2" t="n">
        <v>1194313.54</v>
      </c>
      <c r="AQ2" t="n">
        <v>1271272.68</v>
      </c>
      <c r="AR2" t="n">
        <v>1310363.04</v>
      </c>
      <c r="AS2" t="n">
        <v>1365347.68</v>
      </c>
      <c r="AT2" t="n">
        <v>1271272.68</v>
      </c>
      <c r="AU2" t="n">
        <v>1271272.68</v>
      </c>
      <c r="AV2" t="n">
        <v>1273715.83</v>
      </c>
      <c r="AW2" t="n">
        <v>1271272.68</v>
      </c>
      <c r="AX2" t="n">
        <v>1365347.68</v>
      </c>
      <c r="AY2" t="n">
        <v>1271272.68</v>
      </c>
      <c r="AZ2" t="n">
        <v>1194313.54</v>
      </c>
      <c r="BA2" t="n">
        <v>1271272.68</v>
      </c>
      <c r="BB2" t="n">
        <v>1310363.04</v>
      </c>
      <c r="BC2" t="n">
        <v>1365347.68</v>
      </c>
      <c r="BD2" t="n">
        <v>1271272.68</v>
      </c>
      <c r="BE2" t="n">
        <v>1271272.68</v>
      </c>
      <c r="BF2" t="n">
        <v>1273715.83</v>
      </c>
      <c r="BG2" t="n">
        <v>1271272.68</v>
      </c>
      <c r="BH2" t="n">
        <v>1365347.68</v>
      </c>
      <c r="BI2" t="n">
        <v>1271272.68</v>
      </c>
      <c r="BJ2" t="n">
        <v>1194313.54</v>
      </c>
      <c r="BK2" t="n">
        <v>1271272.68</v>
      </c>
      <c r="BL2" t="n">
        <v>1310363.04</v>
      </c>
      <c r="BM2" t="n">
        <v>1365347.68</v>
      </c>
      <c r="BN2" t="n">
        <v>1271272.68</v>
      </c>
      <c r="BO2" t="n">
        <v>1271272.68</v>
      </c>
      <c r="BP2" t="n">
        <v>1194313.54</v>
      </c>
      <c r="BQ2" t="n">
        <v>1350674.98</v>
      </c>
      <c r="BR2" t="n">
        <v>1365347.68</v>
      </c>
      <c r="BS2" t="n">
        <v>1271272.68</v>
      </c>
      <c r="BT2" t="n">
        <v>1194313.54</v>
      </c>
      <c r="BU2" t="n">
        <v>1271272.68</v>
      </c>
      <c r="BV2" t="n">
        <v>1310363.04</v>
      </c>
      <c r="BW2" t="n">
        <v>1365347.68</v>
      </c>
      <c r="BX2" t="n">
        <v>1271272.68</v>
      </c>
      <c r="BY2" t="n">
        <v>1271272.68</v>
      </c>
      <c r="BZ2" t="n">
        <v>1194313.54</v>
      </c>
      <c r="CA2" t="n">
        <v>1350674.98</v>
      </c>
      <c r="CB2" t="n">
        <v>1365347.68</v>
      </c>
      <c r="CC2" t="n">
        <v>615480.38</v>
      </c>
      <c r="CD2" t="n">
        <v>0</v>
      </c>
    </row>
    <row r="3">
      <c r="A3" t="inlineStr">
        <is>
          <t>Lot purchases</t>
        </is>
      </c>
      <c r="B3" s="10">
        <f>SUM(C3:CD3)</f>
        <v/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-5092500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-2548980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-2626721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-2706791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-2461110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</row>
    <row r="4">
      <c r="A4" t="inlineStr">
        <is>
          <t>EM credit at lot closing</t>
        </is>
      </c>
      <c r="B4" s="10">
        <f>SUM(C4:CD4)</f>
        <v/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1087310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528122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528122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528122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465990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</row>
    <row r="5">
      <c r="A5" t="inlineStr">
        <is>
          <t>Earnest money</t>
        </is>
      </c>
      <c r="B5" s="10">
        <f>SUM(C5:CD5)</f>
        <v/>
      </c>
      <c r="C5" t="n">
        <v>-3137720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0</v>
      </c>
      <c r="BY5" t="n">
        <v>0</v>
      </c>
      <c r="BZ5" t="n">
        <v>0</v>
      </c>
      <c r="CA5" t="n">
        <v>0</v>
      </c>
      <c r="CB5" t="n">
        <v>0</v>
      </c>
      <c r="CC5" t="n">
        <v>0</v>
      </c>
      <c r="CD5" t="n">
        <v>0</v>
      </c>
    </row>
    <row r="6">
      <c r="A6" t="inlineStr">
        <is>
          <t>Transfer tax + lot closing</t>
        </is>
      </c>
      <c r="B6" s="10">
        <f>SUM(C6:CD6)</f>
        <v/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-36342.25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-17931.23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-18218.87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-18515.13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-16606.11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</row>
    <row r="7">
      <c r="A7" t="inlineStr">
        <is>
          <t>Community (sidewalks, entry, kiosks, HOA setup)</t>
        </is>
      </c>
      <c r="B7" s="10">
        <f>SUM(C7:CD7)</f>
        <v/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-224402.08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-49981.01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-49981.01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-49981.01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-44100.89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</row>
    <row r="8">
      <c r="A8" t="inlineStr">
        <is>
          <t>On-lot site</t>
        </is>
      </c>
      <c r="B8" s="10">
        <f>SUM(C8:CD8)</f>
        <v/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-33178</v>
      </c>
      <c r="AA8" t="n">
        <v>-33178</v>
      </c>
      <c r="AB8" t="n">
        <v>-33178</v>
      </c>
      <c r="AC8" t="n">
        <v>-33178</v>
      </c>
      <c r="AD8" t="n">
        <v>-33178</v>
      </c>
      <c r="AE8" t="n">
        <v>-33178</v>
      </c>
      <c r="AF8" t="n">
        <v>-33178</v>
      </c>
      <c r="AG8" t="n">
        <v>-33178</v>
      </c>
      <c r="AH8" t="n">
        <v>-33178</v>
      </c>
      <c r="AI8" t="n">
        <v>-33178</v>
      </c>
      <c r="AJ8" t="n">
        <v>-33178</v>
      </c>
      <c r="AK8" t="n">
        <v>-33178</v>
      </c>
      <c r="AL8" t="n">
        <v>-33178</v>
      </c>
      <c r="AM8" t="n">
        <v>-33178</v>
      </c>
      <c r="AN8" t="n">
        <v>-33178</v>
      </c>
      <c r="AO8" t="n">
        <v>-33178</v>
      </c>
      <c r="AP8" t="n">
        <v>-33178</v>
      </c>
      <c r="AQ8" t="n">
        <v>-33178</v>
      </c>
      <c r="AR8" t="n">
        <v>-33178</v>
      </c>
      <c r="AS8" t="n">
        <v>-33178</v>
      </c>
      <c r="AT8" t="n">
        <v>-33178</v>
      </c>
      <c r="AU8" t="n">
        <v>-33178</v>
      </c>
      <c r="AV8" t="n">
        <v>-33178</v>
      </c>
      <c r="AW8" t="n">
        <v>-33178</v>
      </c>
      <c r="AX8" t="n">
        <v>-33178</v>
      </c>
      <c r="AY8" t="n">
        <v>-33178</v>
      </c>
      <c r="AZ8" t="n">
        <v>-33178</v>
      </c>
      <c r="BA8" t="n">
        <v>-33178</v>
      </c>
      <c r="BB8" t="n">
        <v>-33178</v>
      </c>
      <c r="BC8" t="n">
        <v>-33178</v>
      </c>
      <c r="BD8" t="n">
        <v>-33178</v>
      </c>
      <c r="BE8" t="n">
        <v>-33178</v>
      </c>
      <c r="BF8" t="n">
        <v>-33178</v>
      </c>
      <c r="BG8" t="n">
        <v>-33178</v>
      </c>
      <c r="BH8" t="n">
        <v>-33178</v>
      </c>
      <c r="BI8" t="n">
        <v>-33178</v>
      </c>
      <c r="BJ8" t="n">
        <v>-33178</v>
      </c>
      <c r="BK8" t="n">
        <v>-33178</v>
      </c>
      <c r="BL8" t="n">
        <v>-33178</v>
      </c>
      <c r="BM8" t="n">
        <v>-33178</v>
      </c>
      <c r="BN8" t="n">
        <v>-33178</v>
      </c>
      <c r="BO8" t="n">
        <v>-33178</v>
      </c>
      <c r="BP8" t="n">
        <v>-33178</v>
      </c>
      <c r="BQ8" t="n">
        <v>-33178</v>
      </c>
      <c r="BR8" t="n">
        <v>-33178</v>
      </c>
      <c r="BS8" t="n">
        <v>-33178</v>
      </c>
      <c r="BT8" t="n">
        <v>-33178</v>
      </c>
      <c r="BU8" t="n">
        <v>-33178</v>
      </c>
      <c r="BV8" t="n">
        <v>-33178</v>
      </c>
      <c r="BW8" t="n">
        <v>-33178</v>
      </c>
      <c r="BX8" t="n">
        <v>-16589</v>
      </c>
      <c r="BY8" t="n">
        <v>0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</row>
    <row r="9">
      <c r="A9" t="inlineStr">
        <is>
          <t>Permits + taps</t>
        </is>
      </c>
      <c r="B9" s="10">
        <f>SUM(C9:CD9)</f>
        <v/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-8088</v>
      </c>
      <c r="AA9" t="n">
        <v>-8088</v>
      </c>
      <c r="AB9" t="n">
        <v>-8088</v>
      </c>
      <c r="AC9" t="n">
        <v>-8088</v>
      </c>
      <c r="AD9" t="n">
        <v>-8088</v>
      </c>
      <c r="AE9" t="n">
        <v>-8088</v>
      </c>
      <c r="AF9" t="n">
        <v>-8088</v>
      </c>
      <c r="AG9" t="n">
        <v>-8088</v>
      </c>
      <c r="AH9" t="n">
        <v>-8088</v>
      </c>
      <c r="AI9" t="n">
        <v>-8088</v>
      </c>
      <c r="AJ9" t="n">
        <v>-8088</v>
      </c>
      <c r="AK9" t="n">
        <v>-8088</v>
      </c>
      <c r="AL9" t="n">
        <v>-8088</v>
      </c>
      <c r="AM9" t="n">
        <v>-8088</v>
      </c>
      <c r="AN9" t="n">
        <v>-8088</v>
      </c>
      <c r="AO9" t="n">
        <v>-8088</v>
      </c>
      <c r="AP9" t="n">
        <v>-8088</v>
      </c>
      <c r="AQ9" t="n">
        <v>-8088</v>
      </c>
      <c r="AR9" t="n">
        <v>-8088</v>
      </c>
      <c r="AS9" t="n">
        <v>-8088</v>
      </c>
      <c r="AT9" t="n">
        <v>-8088</v>
      </c>
      <c r="AU9" t="n">
        <v>-8088</v>
      </c>
      <c r="AV9" t="n">
        <v>-8088</v>
      </c>
      <c r="AW9" t="n">
        <v>-8088</v>
      </c>
      <c r="AX9" t="n">
        <v>-8088</v>
      </c>
      <c r="AY9" t="n">
        <v>-8088</v>
      </c>
      <c r="AZ9" t="n">
        <v>-8088</v>
      </c>
      <c r="BA9" t="n">
        <v>-8088</v>
      </c>
      <c r="BB9" t="n">
        <v>-8088</v>
      </c>
      <c r="BC9" t="n">
        <v>-8088</v>
      </c>
      <c r="BD9" t="n">
        <v>-8088</v>
      </c>
      <c r="BE9" t="n">
        <v>-8088</v>
      </c>
      <c r="BF9" t="n">
        <v>-8088</v>
      </c>
      <c r="BG9" t="n">
        <v>-8088</v>
      </c>
      <c r="BH9" t="n">
        <v>-8088</v>
      </c>
      <c r="BI9" t="n">
        <v>-8088</v>
      </c>
      <c r="BJ9" t="n">
        <v>-8088</v>
      </c>
      <c r="BK9" t="n">
        <v>-8088</v>
      </c>
      <c r="BL9" t="n">
        <v>-8088</v>
      </c>
      <c r="BM9" t="n">
        <v>-8088</v>
      </c>
      <c r="BN9" t="n">
        <v>-8088</v>
      </c>
      <c r="BO9" t="n">
        <v>-8088</v>
      </c>
      <c r="BP9" t="n">
        <v>-8088</v>
      </c>
      <c r="BQ9" t="n">
        <v>-8088</v>
      </c>
      <c r="BR9" t="n">
        <v>-8088</v>
      </c>
      <c r="BS9" t="n">
        <v>-8088</v>
      </c>
      <c r="BT9" t="n">
        <v>-8088</v>
      </c>
      <c r="BU9" t="n">
        <v>-8088</v>
      </c>
      <c r="BV9" t="n">
        <v>-8088</v>
      </c>
      <c r="BW9" t="n">
        <v>-8088</v>
      </c>
      <c r="BX9" t="n">
        <v>-4044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</row>
    <row r="10">
      <c r="A10" t="inlineStr">
        <is>
          <t>Direct construction</t>
        </is>
      </c>
      <c r="B10" s="10">
        <f>SUM(C10:CD10)</f>
        <v/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-131409.63</v>
      </c>
      <c r="AA10" t="n">
        <v>-246202.67</v>
      </c>
      <c r="AB10" t="n">
        <v>-377612.3</v>
      </c>
      <c r="AC10" t="n">
        <v>-525680.91</v>
      </c>
      <c r="AD10" t="n">
        <v>-662007.85</v>
      </c>
      <c r="AE10" t="n">
        <v>-662007.85</v>
      </c>
      <c r="AF10" t="n">
        <v>-670347.9399999999</v>
      </c>
      <c r="AG10" t="n">
        <v>-678666.83</v>
      </c>
      <c r="AH10" t="n">
        <v>-662007.85</v>
      </c>
      <c r="AI10" t="n">
        <v>-670347.9399999999</v>
      </c>
      <c r="AJ10" t="n">
        <v>-670347.9399999999</v>
      </c>
      <c r="AK10" t="n">
        <v>-662007.85</v>
      </c>
      <c r="AL10" t="n">
        <v>-653688.95</v>
      </c>
      <c r="AM10" t="n">
        <v>-662007.85</v>
      </c>
      <c r="AN10" t="n">
        <v>-662007.85</v>
      </c>
      <c r="AO10" t="n">
        <v>-662007.85</v>
      </c>
      <c r="AP10" t="n">
        <v>-678624.4300000001</v>
      </c>
      <c r="AQ10" t="n">
        <v>-678666.83</v>
      </c>
      <c r="AR10" t="n">
        <v>-670347.9399999999</v>
      </c>
      <c r="AS10" t="n">
        <v>-670347.9399999999</v>
      </c>
      <c r="AT10" t="n">
        <v>-670347.9399999999</v>
      </c>
      <c r="AU10" t="n">
        <v>-653731.36</v>
      </c>
      <c r="AV10" t="n">
        <v>-653688.95</v>
      </c>
      <c r="AW10" t="n">
        <v>-662007.85</v>
      </c>
      <c r="AX10" t="n">
        <v>-662007.85</v>
      </c>
      <c r="AY10" t="n">
        <v>-662007.85</v>
      </c>
      <c r="AZ10" t="n">
        <v>-678624.4300000001</v>
      </c>
      <c r="BA10" t="n">
        <v>-678666.83</v>
      </c>
      <c r="BB10" t="n">
        <v>-670347.9399999999</v>
      </c>
      <c r="BC10" t="n">
        <v>-670347.9399999999</v>
      </c>
      <c r="BD10" t="n">
        <v>-670347.9399999999</v>
      </c>
      <c r="BE10" t="n">
        <v>-653731.36</v>
      </c>
      <c r="BF10" t="n">
        <v>-653688.95</v>
      </c>
      <c r="BG10" t="n">
        <v>-662007.85</v>
      </c>
      <c r="BH10" t="n">
        <v>-662007.85</v>
      </c>
      <c r="BI10" t="n">
        <v>-662007.85</v>
      </c>
      <c r="BJ10" t="n">
        <v>-678624.4300000001</v>
      </c>
      <c r="BK10" t="n">
        <v>-662007.85</v>
      </c>
      <c r="BL10" t="n">
        <v>-670347.9399999999</v>
      </c>
      <c r="BM10" t="n">
        <v>-670347.9399999999</v>
      </c>
      <c r="BN10" t="n">
        <v>-670347.9399999999</v>
      </c>
      <c r="BO10" t="n">
        <v>-653731.36</v>
      </c>
      <c r="BP10" t="n">
        <v>-670347.9399999999</v>
      </c>
      <c r="BQ10" t="n">
        <v>-662007.85</v>
      </c>
      <c r="BR10" t="n">
        <v>-662007.85</v>
      </c>
      <c r="BS10" t="n">
        <v>-662007.85</v>
      </c>
      <c r="BT10" t="n">
        <v>-678624.4300000001</v>
      </c>
      <c r="BU10" t="n">
        <v>-662007.85</v>
      </c>
      <c r="BV10" t="n">
        <v>-670347.9399999999</v>
      </c>
      <c r="BW10" t="n">
        <v>-670347.9399999999</v>
      </c>
      <c r="BX10" t="n">
        <v>-600473.08</v>
      </c>
      <c r="BY10" t="n">
        <v>-469063.45</v>
      </c>
      <c r="BZ10" t="n">
        <v>-354270.41</v>
      </c>
      <c r="CA10" t="n">
        <v>-206201.79</v>
      </c>
      <c r="CB10" t="n">
        <v>-61534.77</v>
      </c>
      <c r="CC10" t="n">
        <v>0</v>
      </c>
      <c r="CD10" t="n">
        <v>0</v>
      </c>
    </row>
    <row r="11">
      <c r="A11" t="inlineStr">
        <is>
          <t>Commissions</t>
        </is>
      </c>
      <c r="B11" s="10">
        <f>SUM(C11:CD11)</f>
        <v/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-62419.49</v>
      </c>
      <c r="AF11" t="n">
        <v>-58640.79</v>
      </c>
      <c r="AG11" t="n">
        <v>-62419.49</v>
      </c>
      <c r="AH11" t="n">
        <v>-66318.14</v>
      </c>
      <c r="AI11" t="n">
        <v>-65059.26</v>
      </c>
      <c r="AJ11" t="n">
        <v>-62419.49</v>
      </c>
      <c r="AK11" t="n">
        <v>-60620.11</v>
      </c>
      <c r="AL11" t="n">
        <v>-64338.83</v>
      </c>
      <c r="AM11" t="n">
        <v>-62419.49</v>
      </c>
      <c r="AN11" t="n">
        <v>-67038.57000000001</v>
      </c>
      <c r="AO11" t="n">
        <v>-62419.49</v>
      </c>
      <c r="AP11" t="n">
        <v>-58640.79</v>
      </c>
      <c r="AQ11" t="n">
        <v>-62419.49</v>
      </c>
      <c r="AR11" t="n">
        <v>-64338.83</v>
      </c>
      <c r="AS11" t="n">
        <v>-67038.57000000001</v>
      </c>
      <c r="AT11" t="n">
        <v>-62419.49</v>
      </c>
      <c r="AU11" t="n">
        <v>-62419.49</v>
      </c>
      <c r="AV11" t="n">
        <v>-62539.45</v>
      </c>
      <c r="AW11" t="n">
        <v>-62419.49</v>
      </c>
      <c r="AX11" t="n">
        <v>-67038.57000000001</v>
      </c>
      <c r="AY11" t="n">
        <v>-62419.49</v>
      </c>
      <c r="AZ11" t="n">
        <v>-58640.79</v>
      </c>
      <c r="BA11" t="n">
        <v>-62419.49</v>
      </c>
      <c r="BB11" t="n">
        <v>-64338.83</v>
      </c>
      <c r="BC11" t="n">
        <v>-67038.57000000001</v>
      </c>
      <c r="BD11" t="n">
        <v>-62419.49</v>
      </c>
      <c r="BE11" t="n">
        <v>-62419.49</v>
      </c>
      <c r="BF11" t="n">
        <v>-62539.45</v>
      </c>
      <c r="BG11" t="n">
        <v>-62419.49</v>
      </c>
      <c r="BH11" t="n">
        <v>-67038.57000000001</v>
      </c>
      <c r="BI11" t="n">
        <v>-62419.49</v>
      </c>
      <c r="BJ11" t="n">
        <v>-58640.79</v>
      </c>
      <c r="BK11" t="n">
        <v>-62419.49</v>
      </c>
      <c r="BL11" t="n">
        <v>-64338.83</v>
      </c>
      <c r="BM11" t="n">
        <v>-67038.57000000001</v>
      </c>
      <c r="BN11" t="n">
        <v>-62419.49</v>
      </c>
      <c r="BO11" t="n">
        <v>-62419.49</v>
      </c>
      <c r="BP11" t="n">
        <v>-58640.79</v>
      </c>
      <c r="BQ11" t="n">
        <v>-66318.14</v>
      </c>
      <c r="BR11" t="n">
        <v>-67038.57000000001</v>
      </c>
      <c r="BS11" t="n">
        <v>-62419.49</v>
      </c>
      <c r="BT11" t="n">
        <v>-58640.79</v>
      </c>
      <c r="BU11" t="n">
        <v>-62419.49</v>
      </c>
      <c r="BV11" t="n">
        <v>-64338.83</v>
      </c>
      <c r="BW11" t="n">
        <v>-67038.57000000001</v>
      </c>
      <c r="BX11" t="n">
        <v>-62419.49</v>
      </c>
      <c r="BY11" t="n">
        <v>-62419.49</v>
      </c>
      <c r="BZ11" t="n">
        <v>-58640.79</v>
      </c>
      <c r="CA11" t="n">
        <v>-66318.14</v>
      </c>
      <c r="CB11" t="n">
        <v>-67038.57000000001</v>
      </c>
      <c r="CC11" t="n">
        <v>-30220.09</v>
      </c>
      <c r="CD11" t="n">
        <v>0</v>
      </c>
    </row>
    <row r="12">
      <c r="A12" t="inlineStr">
        <is>
          <t>Buyer closing costs</t>
        </is>
      </c>
      <c r="B12" s="10">
        <f>SUM(C12:CD12)</f>
        <v/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-11146</v>
      </c>
      <c r="AF12" t="n">
        <v>-11146</v>
      </c>
      <c r="AG12" t="n">
        <v>-11146</v>
      </c>
      <c r="AH12" t="n">
        <v>-11146</v>
      </c>
      <c r="AI12" t="n">
        <v>-11146</v>
      </c>
      <c r="AJ12" t="n">
        <v>-11146</v>
      </c>
      <c r="AK12" t="n">
        <v>-11146</v>
      </c>
      <c r="AL12" t="n">
        <v>-11146</v>
      </c>
      <c r="AM12" t="n">
        <v>-11146</v>
      </c>
      <c r="AN12" t="n">
        <v>-11146</v>
      </c>
      <c r="AO12" t="n">
        <v>-11146</v>
      </c>
      <c r="AP12" t="n">
        <v>-11146</v>
      </c>
      <c r="AQ12" t="n">
        <v>-11146</v>
      </c>
      <c r="AR12" t="n">
        <v>-11146</v>
      </c>
      <c r="AS12" t="n">
        <v>-11146</v>
      </c>
      <c r="AT12" t="n">
        <v>-11146</v>
      </c>
      <c r="AU12" t="n">
        <v>-11146</v>
      </c>
      <c r="AV12" t="n">
        <v>-11146</v>
      </c>
      <c r="AW12" t="n">
        <v>-11146</v>
      </c>
      <c r="AX12" t="n">
        <v>-11146</v>
      </c>
      <c r="AY12" t="n">
        <v>-11146</v>
      </c>
      <c r="AZ12" t="n">
        <v>-11146</v>
      </c>
      <c r="BA12" t="n">
        <v>-11146</v>
      </c>
      <c r="BB12" t="n">
        <v>-11146</v>
      </c>
      <c r="BC12" t="n">
        <v>-11146</v>
      </c>
      <c r="BD12" t="n">
        <v>-11146</v>
      </c>
      <c r="BE12" t="n">
        <v>-11146</v>
      </c>
      <c r="BF12" t="n">
        <v>-11146</v>
      </c>
      <c r="BG12" t="n">
        <v>-11146</v>
      </c>
      <c r="BH12" t="n">
        <v>-11146</v>
      </c>
      <c r="BI12" t="n">
        <v>-11146</v>
      </c>
      <c r="BJ12" t="n">
        <v>-11146</v>
      </c>
      <c r="BK12" t="n">
        <v>-11146</v>
      </c>
      <c r="BL12" t="n">
        <v>-11146</v>
      </c>
      <c r="BM12" t="n">
        <v>-11146</v>
      </c>
      <c r="BN12" t="n">
        <v>-11146</v>
      </c>
      <c r="BO12" t="n">
        <v>-11146</v>
      </c>
      <c r="BP12" t="n">
        <v>-11146</v>
      </c>
      <c r="BQ12" t="n">
        <v>-11146</v>
      </c>
      <c r="BR12" t="n">
        <v>-11146</v>
      </c>
      <c r="BS12" t="n">
        <v>-11146</v>
      </c>
      <c r="BT12" t="n">
        <v>-11146</v>
      </c>
      <c r="BU12" t="n">
        <v>-11146</v>
      </c>
      <c r="BV12" t="n">
        <v>-11146</v>
      </c>
      <c r="BW12" t="n">
        <v>-11146</v>
      </c>
      <c r="BX12" t="n">
        <v>-11146</v>
      </c>
      <c r="BY12" t="n">
        <v>-11146</v>
      </c>
      <c r="BZ12" t="n">
        <v>-11146</v>
      </c>
      <c r="CA12" t="n">
        <v>-11146</v>
      </c>
      <c r="CB12" t="n">
        <v>-11146</v>
      </c>
      <c r="CC12" t="n">
        <v>-5573</v>
      </c>
      <c r="CD12" t="n">
        <v>0</v>
      </c>
    </row>
    <row r="13">
      <c r="A13" t="inlineStr">
        <is>
          <t>Warranty</t>
        </is>
      </c>
      <c r="B13" s="10">
        <f>SUM(C13:CD13)</f>
        <v/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-5843.23</v>
      </c>
      <c r="AF13" t="n">
        <v>-5843.23</v>
      </c>
      <c r="AG13" t="n">
        <v>-5843.23</v>
      </c>
      <c r="AH13" t="n">
        <v>-5843.23</v>
      </c>
      <c r="AI13" t="n">
        <v>-5843.23</v>
      </c>
      <c r="AJ13" t="n">
        <v>-5843.23</v>
      </c>
      <c r="AK13" t="n">
        <v>-5843.23</v>
      </c>
      <c r="AL13" t="n">
        <v>-5843.23</v>
      </c>
      <c r="AM13" t="n">
        <v>-5843.23</v>
      </c>
      <c r="AN13" t="n">
        <v>-5843.23</v>
      </c>
      <c r="AO13" t="n">
        <v>-5843.23</v>
      </c>
      <c r="AP13" t="n">
        <v>-5843.23</v>
      </c>
      <c r="AQ13" t="n">
        <v>-5843.23</v>
      </c>
      <c r="AR13" t="n">
        <v>-5843.23</v>
      </c>
      <c r="AS13" t="n">
        <v>-5843.23</v>
      </c>
      <c r="AT13" t="n">
        <v>-5843.23</v>
      </c>
      <c r="AU13" t="n">
        <v>-5843.23</v>
      </c>
      <c r="AV13" t="n">
        <v>-5843.23</v>
      </c>
      <c r="AW13" t="n">
        <v>-5843.23</v>
      </c>
      <c r="AX13" t="n">
        <v>-5843.23</v>
      </c>
      <c r="AY13" t="n">
        <v>-5843.23</v>
      </c>
      <c r="AZ13" t="n">
        <v>-5843.23</v>
      </c>
      <c r="BA13" t="n">
        <v>-5843.23</v>
      </c>
      <c r="BB13" t="n">
        <v>-5843.23</v>
      </c>
      <c r="BC13" t="n">
        <v>-5843.23</v>
      </c>
      <c r="BD13" t="n">
        <v>-5843.23</v>
      </c>
      <c r="BE13" t="n">
        <v>-5843.23</v>
      </c>
      <c r="BF13" t="n">
        <v>-5843.23</v>
      </c>
      <c r="BG13" t="n">
        <v>-5843.23</v>
      </c>
      <c r="BH13" t="n">
        <v>-5843.23</v>
      </c>
      <c r="BI13" t="n">
        <v>-5843.23</v>
      </c>
      <c r="BJ13" t="n">
        <v>-5843.23</v>
      </c>
      <c r="BK13" t="n">
        <v>-5843.23</v>
      </c>
      <c r="BL13" t="n">
        <v>-5843.23</v>
      </c>
      <c r="BM13" t="n">
        <v>-5843.23</v>
      </c>
      <c r="BN13" t="n">
        <v>-5843.23</v>
      </c>
      <c r="BO13" t="n">
        <v>-5843.23</v>
      </c>
      <c r="BP13" t="n">
        <v>-5843.23</v>
      </c>
      <c r="BQ13" t="n">
        <v>-5843.23</v>
      </c>
      <c r="BR13" t="n">
        <v>-5843.23</v>
      </c>
      <c r="BS13" t="n">
        <v>-5843.23</v>
      </c>
      <c r="BT13" t="n">
        <v>-5843.23</v>
      </c>
      <c r="BU13" t="n">
        <v>-5843.23</v>
      </c>
      <c r="BV13" t="n">
        <v>-5843.23</v>
      </c>
      <c r="BW13" t="n">
        <v>-5843.23</v>
      </c>
      <c r="BX13" t="n">
        <v>-5843.23</v>
      </c>
      <c r="BY13" t="n">
        <v>-5843.23</v>
      </c>
      <c r="BZ13" t="n">
        <v>-5843.23</v>
      </c>
      <c r="CA13" t="n">
        <v>-5843.23</v>
      </c>
      <c r="CB13" t="n">
        <v>-5843.23</v>
      </c>
      <c r="CC13" t="n">
        <v>-2921.61</v>
      </c>
      <c r="CD13" t="n">
        <v>0</v>
      </c>
    </row>
    <row r="14">
      <c r="A14" t="inlineStr">
        <is>
          <t>Bonus</t>
        </is>
      </c>
      <c r="B14" s="10">
        <f>SUM(C14:CD14)</f>
        <v/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-17876</v>
      </c>
      <c r="AF14" t="n">
        <v>-17876</v>
      </c>
      <c r="AG14" t="n">
        <v>-17876</v>
      </c>
      <c r="AH14" t="n">
        <v>-17876</v>
      </c>
      <c r="AI14" t="n">
        <v>-17876</v>
      </c>
      <c r="AJ14" t="n">
        <v>-17876</v>
      </c>
      <c r="AK14" t="n">
        <v>-17876</v>
      </c>
      <c r="AL14" t="n">
        <v>-17876</v>
      </c>
      <c r="AM14" t="n">
        <v>-17876</v>
      </c>
      <c r="AN14" t="n">
        <v>-17876</v>
      </c>
      <c r="AO14" t="n">
        <v>-17876</v>
      </c>
      <c r="AP14" t="n">
        <v>-17876</v>
      </c>
      <c r="AQ14" t="n">
        <v>-17876</v>
      </c>
      <c r="AR14" t="n">
        <v>-17876</v>
      </c>
      <c r="AS14" t="n">
        <v>-17876</v>
      </c>
      <c r="AT14" t="n">
        <v>-17876</v>
      </c>
      <c r="AU14" t="n">
        <v>-17876</v>
      </c>
      <c r="AV14" t="n">
        <v>-17876</v>
      </c>
      <c r="AW14" t="n">
        <v>-17876</v>
      </c>
      <c r="AX14" t="n">
        <v>-17876</v>
      </c>
      <c r="AY14" t="n">
        <v>-17876</v>
      </c>
      <c r="AZ14" t="n">
        <v>-17876</v>
      </c>
      <c r="BA14" t="n">
        <v>-17876</v>
      </c>
      <c r="BB14" t="n">
        <v>-17876</v>
      </c>
      <c r="BC14" t="n">
        <v>-17876</v>
      </c>
      <c r="BD14" t="n">
        <v>-17876</v>
      </c>
      <c r="BE14" t="n">
        <v>-17876</v>
      </c>
      <c r="BF14" t="n">
        <v>-17876</v>
      </c>
      <c r="BG14" t="n">
        <v>-17876</v>
      </c>
      <c r="BH14" t="n">
        <v>-17876</v>
      </c>
      <c r="BI14" t="n">
        <v>-17876</v>
      </c>
      <c r="BJ14" t="n">
        <v>-17876</v>
      </c>
      <c r="BK14" t="n">
        <v>-17876</v>
      </c>
      <c r="BL14" t="n">
        <v>-17876</v>
      </c>
      <c r="BM14" t="n">
        <v>-17876</v>
      </c>
      <c r="BN14" t="n">
        <v>-17876</v>
      </c>
      <c r="BO14" t="n">
        <v>-17876</v>
      </c>
      <c r="BP14" t="n">
        <v>-17876</v>
      </c>
      <c r="BQ14" t="n">
        <v>-17876</v>
      </c>
      <c r="BR14" t="n">
        <v>-17876</v>
      </c>
      <c r="BS14" t="n">
        <v>-17876</v>
      </c>
      <c r="BT14" t="n">
        <v>-17876</v>
      </c>
      <c r="BU14" t="n">
        <v>-17876</v>
      </c>
      <c r="BV14" t="n">
        <v>-17876</v>
      </c>
      <c r="BW14" t="n">
        <v>-17876</v>
      </c>
      <c r="BX14" t="n">
        <v>-17876</v>
      </c>
      <c r="BY14" t="n">
        <v>-17876</v>
      </c>
      <c r="BZ14" t="n">
        <v>-17876</v>
      </c>
      <c r="CA14" t="n">
        <v>-17876</v>
      </c>
      <c r="CB14" t="n">
        <v>-17876</v>
      </c>
      <c r="CC14" t="n">
        <v>-8938</v>
      </c>
      <c r="CD14" t="n">
        <v>0</v>
      </c>
    </row>
    <row r="15">
      <c r="A15" t="inlineStr">
        <is>
          <t>HOA on held lots</t>
        </is>
      </c>
      <c r="B15" s="10">
        <f>SUM(C15:CD15)</f>
        <v/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-8750</v>
      </c>
      <c r="U15" t="n">
        <v>-8750</v>
      </c>
      <c r="V15" t="n">
        <v>-8750</v>
      </c>
      <c r="W15" t="n">
        <v>-8750</v>
      </c>
      <c r="X15" t="n">
        <v>-8750</v>
      </c>
      <c r="Y15" t="n">
        <v>-8750</v>
      </c>
      <c r="Z15" t="n">
        <v>-13000</v>
      </c>
      <c r="AA15" t="n">
        <v>-13000</v>
      </c>
      <c r="AB15" t="n">
        <v>-13000</v>
      </c>
      <c r="AC15" t="n">
        <v>-13000</v>
      </c>
      <c r="AD15" t="n">
        <v>-13000</v>
      </c>
      <c r="AE15" t="n">
        <v>-12500</v>
      </c>
      <c r="AF15" t="n">
        <v>-16250</v>
      </c>
      <c r="AG15" t="n">
        <v>-15750</v>
      </c>
      <c r="AH15" t="n">
        <v>-15250</v>
      </c>
      <c r="AI15" t="n">
        <v>-14750</v>
      </c>
      <c r="AJ15" t="n">
        <v>-14250</v>
      </c>
      <c r="AK15" t="n">
        <v>-13750</v>
      </c>
      <c r="AL15" t="n">
        <v>-17500</v>
      </c>
      <c r="AM15" t="n">
        <v>-17000</v>
      </c>
      <c r="AN15" t="n">
        <v>-16500</v>
      </c>
      <c r="AO15" t="n">
        <v>-16000</v>
      </c>
      <c r="AP15" t="n">
        <v>-15500</v>
      </c>
      <c r="AQ15" t="n">
        <v>-15000</v>
      </c>
      <c r="AR15" t="n">
        <v>-18250</v>
      </c>
      <c r="AS15" t="n">
        <v>-17750</v>
      </c>
      <c r="AT15" t="n">
        <v>-17250</v>
      </c>
      <c r="AU15" t="n">
        <v>-16750</v>
      </c>
      <c r="AV15" t="n">
        <v>-16250</v>
      </c>
      <c r="AW15" t="n">
        <v>-15750</v>
      </c>
      <c r="AX15" t="n">
        <v>-15250</v>
      </c>
      <c r="AY15" t="n">
        <v>-14750</v>
      </c>
      <c r="AZ15" t="n">
        <v>-14250</v>
      </c>
      <c r="BA15" t="n">
        <v>-13750</v>
      </c>
      <c r="BB15" t="n">
        <v>-13250</v>
      </c>
      <c r="BC15" t="n">
        <v>-12750</v>
      </c>
      <c r="BD15" t="n">
        <v>-12250</v>
      </c>
      <c r="BE15" t="n">
        <v>-11750</v>
      </c>
      <c r="BF15" t="n">
        <v>-11250</v>
      </c>
      <c r="BG15" t="n">
        <v>-10750</v>
      </c>
      <c r="BH15" t="n">
        <v>-10250</v>
      </c>
      <c r="BI15" t="n">
        <v>-9750</v>
      </c>
      <c r="BJ15" t="n">
        <v>-9250</v>
      </c>
      <c r="BK15" t="n">
        <v>-8750</v>
      </c>
      <c r="BL15" t="n">
        <v>-8250</v>
      </c>
      <c r="BM15" t="n">
        <v>-7750</v>
      </c>
      <c r="BN15" t="n">
        <v>-7250</v>
      </c>
      <c r="BO15" t="n">
        <v>-6750</v>
      </c>
      <c r="BP15" t="n">
        <v>-6250</v>
      </c>
      <c r="BQ15" t="n">
        <v>-5750</v>
      </c>
      <c r="BR15" t="n">
        <v>-5250</v>
      </c>
      <c r="BS15" t="n">
        <v>-4750</v>
      </c>
      <c r="BT15" t="n">
        <v>-4250</v>
      </c>
      <c r="BU15" t="n">
        <v>-3750</v>
      </c>
      <c r="BV15" t="n">
        <v>-3250</v>
      </c>
      <c r="BW15" t="n">
        <v>-2750</v>
      </c>
      <c r="BX15" t="n">
        <v>-2250</v>
      </c>
      <c r="BY15" t="n">
        <v>-1750</v>
      </c>
      <c r="BZ15" t="n">
        <v>-1250</v>
      </c>
      <c r="CA15" t="n">
        <v>-750</v>
      </c>
      <c r="CB15" t="n">
        <v>-250</v>
      </c>
      <c r="CC15" t="n">
        <v>0</v>
      </c>
      <c r="CD15" t="n">
        <v>0</v>
      </c>
    </row>
    <row r="16">
      <c r="A16" t="inlineStr">
        <is>
          <t>Property tax</t>
        </is>
      </c>
      <c r="B16" s="10">
        <f>SUM(C16:CD16)</f>
        <v/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-1607.96</v>
      </c>
      <c r="U16" t="n">
        <v>-1607.96</v>
      </c>
      <c r="V16" t="n">
        <v>-1607.96</v>
      </c>
      <c r="W16" t="n">
        <v>-1607.96</v>
      </c>
      <c r="X16" t="n">
        <v>-1607.96</v>
      </c>
      <c r="Y16" t="n">
        <v>-1607.96</v>
      </c>
      <c r="Z16" t="n">
        <v>-2412.8</v>
      </c>
      <c r="AA16" t="n">
        <v>-2412.8</v>
      </c>
      <c r="AB16" t="n">
        <v>-2412.8</v>
      </c>
      <c r="AC16" t="n">
        <v>-2412.8</v>
      </c>
      <c r="AD16" t="n">
        <v>-2412.8</v>
      </c>
      <c r="AE16" t="n">
        <v>-2320.91</v>
      </c>
      <c r="AF16" t="n">
        <v>-3058.42</v>
      </c>
      <c r="AG16" t="n">
        <v>-2966.53</v>
      </c>
      <c r="AH16" t="n">
        <v>-2874.65</v>
      </c>
      <c r="AI16" t="n">
        <v>-2782.77</v>
      </c>
      <c r="AJ16" t="n">
        <v>-2690.88</v>
      </c>
      <c r="AK16" t="n">
        <v>-2599</v>
      </c>
      <c r="AL16" t="n">
        <v>-3361.79</v>
      </c>
      <c r="AM16" t="n">
        <v>-3269.9</v>
      </c>
      <c r="AN16" t="n">
        <v>-3178.02</v>
      </c>
      <c r="AO16" t="n">
        <v>-3086.14</v>
      </c>
      <c r="AP16" t="n">
        <v>-2994.25</v>
      </c>
      <c r="AQ16" t="n">
        <v>-2902.37</v>
      </c>
      <c r="AR16" t="n">
        <v>-3587.58</v>
      </c>
      <c r="AS16" t="n">
        <v>-3495.7</v>
      </c>
      <c r="AT16" t="n">
        <v>-3403.82</v>
      </c>
      <c r="AU16" t="n">
        <v>-3311.93</v>
      </c>
      <c r="AV16" t="n">
        <v>-3218.65</v>
      </c>
      <c r="AW16" t="n">
        <v>-3123.96</v>
      </c>
      <c r="AX16" t="n">
        <v>-3029.27</v>
      </c>
      <c r="AY16" t="n">
        <v>-2934.59</v>
      </c>
      <c r="AZ16" t="n">
        <v>-2839.9</v>
      </c>
      <c r="BA16" t="n">
        <v>-2745.21</v>
      </c>
      <c r="BB16" t="n">
        <v>-2650.53</v>
      </c>
      <c r="BC16" t="n">
        <v>-2555.84</v>
      </c>
      <c r="BD16" t="n">
        <v>-2461.15</v>
      </c>
      <c r="BE16" t="n">
        <v>-2363.58</v>
      </c>
      <c r="BF16" t="n">
        <v>-2266</v>
      </c>
      <c r="BG16" t="n">
        <v>-2168.43</v>
      </c>
      <c r="BH16" t="n">
        <v>-2070.85</v>
      </c>
      <c r="BI16" t="n">
        <v>-1973.28</v>
      </c>
      <c r="BJ16" t="n">
        <v>-1875.7</v>
      </c>
      <c r="BK16" t="n">
        <v>-1778.13</v>
      </c>
      <c r="BL16" t="n">
        <v>-1680.55</v>
      </c>
      <c r="BM16" t="n">
        <v>-1581.49</v>
      </c>
      <c r="BN16" t="n">
        <v>-1480.94</v>
      </c>
      <c r="BO16" t="n">
        <v>-1380.39</v>
      </c>
      <c r="BP16" t="n">
        <v>-1279.84</v>
      </c>
      <c r="BQ16" t="n">
        <v>-1179.29</v>
      </c>
      <c r="BR16" t="n">
        <v>-1078.74</v>
      </c>
      <c r="BS16" t="n">
        <v>-978.1900000000001</v>
      </c>
      <c r="BT16" t="n">
        <v>-877.64</v>
      </c>
      <c r="BU16" t="n">
        <v>-777.1</v>
      </c>
      <c r="BV16" t="n">
        <v>-673.48</v>
      </c>
      <c r="BW16" t="n">
        <v>-569.87</v>
      </c>
      <c r="BX16" t="n">
        <v>-466.26</v>
      </c>
      <c r="BY16" t="n">
        <v>-362.64</v>
      </c>
      <c r="BZ16" t="n">
        <v>-259.03</v>
      </c>
      <c r="CA16" t="n">
        <v>-155.42</v>
      </c>
      <c r="CB16" t="n">
        <v>-51.81</v>
      </c>
      <c r="CC16" t="n">
        <v>0</v>
      </c>
      <c r="CD16" t="n">
        <v>0</v>
      </c>
    </row>
    <row r="17">
      <c r="A17" t="inlineStr">
        <is>
          <t>Erosion/mowing</t>
        </is>
      </c>
      <c r="B17" s="10">
        <f>SUM(C17:CD17)</f>
        <v/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-1750</v>
      </c>
      <c r="U17" t="n">
        <v>-1750</v>
      </c>
      <c r="V17" t="n">
        <v>-1750</v>
      </c>
      <c r="W17" t="n">
        <v>-1750</v>
      </c>
      <c r="X17" t="n">
        <v>-1750</v>
      </c>
      <c r="Y17" t="n">
        <v>-1750</v>
      </c>
      <c r="Z17" t="n">
        <v>-2500</v>
      </c>
      <c r="AA17" t="n">
        <v>-2400</v>
      </c>
      <c r="AB17" t="n">
        <v>-2300</v>
      </c>
      <c r="AC17" t="n">
        <v>-2200</v>
      </c>
      <c r="AD17" t="n">
        <v>-2100</v>
      </c>
      <c r="AE17" t="n">
        <v>-2000</v>
      </c>
      <c r="AF17" t="n">
        <v>-2750</v>
      </c>
      <c r="AG17" t="n">
        <v>-2650</v>
      </c>
      <c r="AH17" t="n">
        <v>-2550</v>
      </c>
      <c r="AI17" t="n">
        <v>-2450</v>
      </c>
      <c r="AJ17" t="n">
        <v>-2350</v>
      </c>
      <c r="AK17" t="n">
        <v>-2250</v>
      </c>
      <c r="AL17" t="n">
        <v>-3000</v>
      </c>
      <c r="AM17" t="n">
        <v>-2900</v>
      </c>
      <c r="AN17" t="n">
        <v>-2800</v>
      </c>
      <c r="AO17" t="n">
        <v>-2700</v>
      </c>
      <c r="AP17" t="n">
        <v>-2600</v>
      </c>
      <c r="AQ17" t="n">
        <v>-2500</v>
      </c>
      <c r="AR17" t="n">
        <v>-3150</v>
      </c>
      <c r="AS17" t="n">
        <v>-3050</v>
      </c>
      <c r="AT17" t="n">
        <v>-2950</v>
      </c>
      <c r="AU17" t="n">
        <v>-2850</v>
      </c>
      <c r="AV17" t="n">
        <v>-2750</v>
      </c>
      <c r="AW17" t="n">
        <v>-2650</v>
      </c>
      <c r="AX17" t="n">
        <v>-2550</v>
      </c>
      <c r="AY17" t="n">
        <v>-2450</v>
      </c>
      <c r="AZ17" t="n">
        <v>-2350</v>
      </c>
      <c r="BA17" t="n">
        <v>-2250</v>
      </c>
      <c r="BB17" t="n">
        <v>-2150</v>
      </c>
      <c r="BC17" t="n">
        <v>-2050</v>
      </c>
      <c r="BD17" t="n">
        <v>-1950</v>
      </c>
      <c r="BE17" t="n">
        <v>-1850</v>
      </c>
      <c r="BF17" t="n">
        <v>-1750</v>
      </c>
      <c r="BG17" t="n">
        <v>-1650</v>
      </c>
      <c r="BH17" t="n">
        <v>-1550</v>
      </c>
      <c r="BI17" t="n">
        <v>-1450</v>
      </c>
      <c r="BJ17" t="n">
        <v>-1350</v>
      </c>
      <c r="BK17" t="n">
        <v>-1250</v>
      </c>
      <c r="BL17" t="n">
        <v>-1150</v>
      </c>
      <c r="BM17" t="n">
        <v>-1050</v>
      </c>
      <c r="BN17" t="n">
        <v>-950</v>
      </c>
      <c r="BO17" t="n">
        <v>-850</v>
      </c>
      <c r="BP17" t="n">
        <v>-750</v>
      </c>
      <c r="BQ17" t="n">
        <v>-650</v>
      </c>
      <c r="BR17" t="n">
        <v>-550</v>
      </c>
      <c r="BS17" t="n">
        <v>-450</v>
      </c>
      <c r="BT17" t="n">
        <v>-350</v>
      </c>
      <c r="BU17" t="n">
        <v>-250</v>
      </c>
      <c r="BV17" t="n">
        <v>-150</v>
      </c>
      <c r="BW17" t="n">
        <v>-50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</row>
    <row r="18">
      <c r="A18" t="inlineStr">
        <is>
          <t>Overhead (incremental)</t>
        </is>
      </c>
      <c r="B18" s="10">
        <f>SUM(C18:CD18)</f>
        <v/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-30929.22</v>
      </c>
      <c r="U18" t="n">
        <v>-30929.22</v>
      </c>
      <c r="V18" t="n">
        <v>-30929.22</v>
      </c>
      <c r="W18" t="n">
        <v>-30929.22</v>
      </c>
      <c r="X18" t="n">
        <v>-30929.22</v>
      </c>
      <c r="Y18" t="n">
        <v>-30929.22</v>
      </c>
      <c r="Z18" t="n">
        <v>-30929.22</v>
      </c>
      <c r="AA18" t="n">
        <v>-30929.22</v>
      </c>
      <c r="AB18" t="n">
        <v>-30929.22</v>
      </c>
      <c r="AC18" t="n">
        <v>-30929.22</v>
      </c>
      <c r="AD18" t="n">
        <v>-30929.22</v>
      </c>
      <c r="AE18" t="n">
        <v>-80838.24000000001</v>
      </c>
      <c r="AF18" t="n">
        <v>-80838.24000000001</v>
      </c>
      <c r="AG18" t="n">
        <v>-80838.24000000001</v>
      </c>
      <c r="AH18" t="n">
        <v>-80838.24000000001</v>
      </c>
      <c r="AI18" t="n">
        <v>-80838.24000000001</v>
      </c>
      <c r="AJ18" t="n">
        <v>-80838.24000000001</v>
      </c>
      <c r="AK18" t="n">
        <v>-80838.24000000001</v>
      </c>
      <c r="AL18" t="n">
        <v>-80838.24000000001</v>
      </c>
      <c r="AM18" t="n">
        <v>-80838.24000000001</v>
      </c>
      <c r="AN18" t="n">
        <v>-80838.24000000001</v>
      </c>
      <c r="AO18" t="n">
        <v>-80838.24000000001</v>
      </c>
      <c r="AP18" t="n">
        <v>-80838.24000000001</v>
      </c>
      <c r="AQ18" t="n">
        <v>-80838.24000000001</v>
      </c>
      <c r="AR18" t="n">
        <v>-80838.24000000001</v>
      </c>
      <c r="AS18" t="n">
        <v>-80838.24000000001</v>
      </c>
      <c r="AT18" t="n">
        <v>-80838.24000000001</v>
      </c>
      <c r="AU18" t="n">
        <v>-80838.24000000001</v>
      </c>
      <c r="AV18" t="n">
        <v>-80838.24000000001</v>
      </c>
      <c r="AW18" t="n">
        <v>-80838.24000000001</v>
      </c>
      <c r="AX18" t="n">
        <v>-80838.24000000001</v>
      </c>
      <c r="AY18" t="n">
        <v>-80838.24000000001</v>
      </c>
      <c r="AZ18" t="n">
        <v>-80838.24000000001</v>
      </c>
      <c r="BA18" t="n">
        <v>-80838.24000000001</v>
      </c>
      <c r="BB18" t="n">
        <v>-80838.24000000001</v>
      </c>
      <c r="BC18" t="n">
        <v>-80838.24000000001</v>
      </c>
      <c r="BD18" t="n">
        <v>-80838.24000000001</v>
      </c>
      <c r="BE18" t="n">
        <v>-80838.24000000001</v>
      </c>
      <c r="BF18" t="n">
        <v>-80838.24000000001</v>
      </c>
      <c r="BG18" t="n">
        <v>-80838.24000000001</v>
      </c>
      <c r="BH18" t="n">
        <v>-80838.24000000001</v>
      </c>
      <c r="BI18" t="n">
        <v>-80838.24000000001</v>
      </c>
      <c r="BJ18" t="n">
        <v>-80838.24000000001</v>
      </c>
      <c r="BK18" t="n">
        <v>-80838.24000000001</v>
      </c>
      <c r="BL18" t="n">
        <v>-80838.24000000001</v>
      </c>
      <c r="BM18" t="n">
        <v>-80838.24000000001</v>
      </c>
      <c r="BN18" t="n">
        <v>-80838.24000000001</v>
      </c>
      <c r="BO18" t="n">
        <v>-80838.24000000001</v>
      </c>
      <c r="BP18" t="n">
        <v>-80838.24000000001</v>
      </c>
      <c r="BQ18" t="n">
        <v>-80838.24000000001</v>
      </c>
      <c r="BR18" t="n">
        <v>-80838.24000000001</v>
      </c>
      <c r="BS18" t="n">
        <v>-80838.24000000001</v>
      </c>
      <c r="BT18" t="n">
        <v>-80838.24000000001</v>
      </c>
      <c r="BU18" t="n">
        <v>-80838.24000000001</v>
      </c>
      <c r="BV18" t="n">
        <v>-80838.24000000001</v>
      </c>
      <c r="BW18" t="n">
        <v>-80838.24000000001</v>
      </c>
      <c r="BX18" t="n">
        <v>-80838.24000000001</v>
      </c>
      <c r="BY18" t="n">
        <v>-80838.24000000001</v>
      </c>
      <c r="BZ18" t="n">
        <v>-80838.24000000001</v>
      </c>
      <c r="CA18" t="n">
        <v>-80838.24000000001</v>
      </c>
      <c r="CB18" t="n">
        <v>-80838.24000000001</v>
      </c>
      <c r="CC18" t="n">
        <v>-55883.73</v>
      </c>
      <c r="CD18" t="n">
        <v>0</v>
      </c>
    </row>
    <row r="19">
      <c r="A19" t="inlineStr">
        <is>
          <t>Due diligence</t>
        </is>
      </c>
      <c r="B19" s="10">
        <f>SUM(C19:CD19)</f>
        <v/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0</v>
      </c>
      <c r="BK19" t="n">
        <v>0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0</v>
      </c>
      <c r="BR19" t="n">
        <v>0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</row>
    <row r="20">
      <c r="A20" s="1" t="inlineStr">
        <is>
          <t>Unlevered cash flow</t>
        </is>
      </c>
      <c r="B20">
        <f>SUM(B2:B19)</f>
        <v/>
      </c>
      <c r="C20">
        <f>SUM(C2:C19)</f>
        <v/>
      </c>
      <c r="D20">
        <f>SUM(D2:D19)</f>
        <v/>
      </c>
      <c r="E20">
        <f>SUM(E2:E19)</f>
        <v/>
      </c>
      <c r="F20">
        <f>SUM(F2:F19)</f>
        <v/>
      </c>
      <c r="G20">
        <f>SUM(G2:G19)</f>
        <v/>
      </c>
      <c r="H20">
        <f>SUM(H2:H19)</f>
        <v/>
      </c>
      <c r="I20">
        <f>SUM(I2:I19)</f>
        <v/>
      </c>
      <c r="J20">
        <f>SUM(J2:J19)</f>
        <v/>
      </c>
      <c r="K20">
        <f>SUM(K2:K19)</f>
        <v/>
      </c>
      <c r="L20">
        <f>SUM(L2:L19)</f>
        <v/>
      </c>
      <c r="M20">
        <f>SUM(M2:M19)</f>
        <v/>
      </c>
      <c r="N20">
        <f>SUM(N2:N19)</f>
        <v/>
      </c>
      <c r="O20">
        <f>SUM(O2:O19)</f>
        <v/>
      </c>
      <c r="P20">
        <f>SUM(P2:P19)</f>
        <v/>
      </c>
      <c r="Q20">
        <f>SUM(Q2:Q19)</f>
        <v/>
      </c>
      <c r="R20">
        <f>SUM(R2:R19)</f>
        <v/>
      </c>
      <c r="S20">
        <f>SUM(S2:S19)</f>
        <v/>
      </c>
      <c r="T20">
        <f>SUM(T2:T19)</f>
        <v/>
      </c>
      <c r="U20">
        <f>SUM(U2:U19)</f>
        <v/>
      </c>
      <c r="V20">
        <f>SUM(V2:V19)</f>
        <v/>
      </c>
      <c r="W20">
        <f>SUM(W2:W19)</f>
        <v/>
      </c>
      <c r="X20">
        <f>SUM(X2:X19)</f>
        <v/>
      </c>
      <c r="Y20">
        <f>SUM(Y2:Y19)</f>
        <v/>
      </c>
      <c r="Z20">
        <f>SUM(Z2:Z19)</f>
        <v/>
      </c>
      <c r="AA20">
        <f>SUM(AA2:AA19)</f>
        <v/>
      </c>
      <c r="AB20">
        <f>SUM(AB2:AB19)</f>
        <v/>
      </c>
      <c r="AC20">
        <f>SUM(AC2:AC19)</f>
        <v/>
      </c>
      <c r="AD20">
        <f>SUM(AD2:AD19)</f>
        <v/>
      </c>
      <c r="AE20">
        <f>SUM(AE2:AE19)</f>
        <v/>
      </c>
      <c r="AF20">
        <f>SUM(AF2:AF19)</f>
        <v/>
      </c>
      <c r="AG20">
        <f>SUM(AG2:AG19)</f>
        <v/>
      </c>
      <c r="AH20">
        <f>SUM(AH2:AH19)</f>
        <v/>
      </c>
      <c r="AI20">
        <f>SUM(AI2:AI19)</f>
        <v/>
      </c>
      <c r="AJ20">
        <f>SUM(AJ2:AJ19)</f>
        <v/>
      </c>
      <c r="AK20">
        <f>SUM(AK2:AK19)</f>
        <v/>
      </c>
      <c r="AL20">
        <f>SUM(AL2:AL19)</f>
        <v/>
      </c>
      <c r="AM20">
        <f>SUM(AM2:AM19)</f>
        <v/>
      </c>
      <c r="AN20">
        <f>SUM(AN2:AN19)</f>
        <v/>
      </c>
      <c r="AO20">
        <f>SUM(AO2:AO19)</f>
        <v/>
      </c>
      <c r="AP20">
        <f>SUM(AP2:AP19)</f>
        <v/>
      </c>
      <c r="AQ20">
        <f>SUM(AQ2:AQ19)</f>
        <v/>
      </c>
      <c r="AR20">
        <f>SUM(AR2:AR19)</f>
        <v/>
      </c>
      <c r="AS20">
        <f>SUM(AS2:AS19)</f>
        <v/>
      </c>
      <c r="AT20">
        <f>SUM(AT2:AT19)</f>
        <v/>
      </c>
      <c r="AU20">
        <f>SUM(AU2:AU19)</f>
        <v/>
      </c>
      <c r="AV20">
        <f>SUM(AV2:AV19)</f>
        <v/>
      </c>
      <c r="AW20">
        <f>SUM(AW2:AW19)</f>
        <v/>
      </c>
      <c r="AX20">
        <f>SUM(AX2:AX19)</f>
        <v/>
      </c>
      <c r="AY20">
        <f>SUM(AY2:AY19)</f>
        <v/>
      </c>
      <c r="AZ20">
        <f>SUM(AZ2:AZ19)</f>
        <v/>
      </c>
      <c r="BA20">
        <f>SUM(BA2:BA19)</f>
        <v/>
      </c>
      <c r="BB20">
        <f>SUM(BB2:BB19)</f>
        <v/>
      </c>
      <c r="BC20">
        <f>SUM(BC2:BC19)</f>
        <v/>
      </c>
      <c r="BD20">
        <f>SUM(BD2:BD19)</f>
        <v/>
      </c>
      <c r="BE20">
        <f>SUM(BE2:BE19)</f>
        <v/>
      </c>
      <c r="BF20">
        <f>SUM(BF2:BF19)</f>
        <v/>
      </c>
      <c r="BG20">
        <f>SUM(BG2:BG19)</f>
        <v/>
      </c>
      <c r="BH20">
        <f>SUM(BH2:BH19)</f>
        <v/>
      </c>
      <c r="BI20">
        <f>SUM(BI2:BI19)</f>
        <v/>
      </c>
      <c r="BJ20">
        <f>SUM(BJ2:BJ19)</f>
        <v/>
      </c>
      <c r="BK20">
        <f>SUM(BK2:BK19)</f>
        <v/>
      </c>
      <c r="BL20">
        <f>SUM(BL2:BL19)</f>
        <v/>
      </c>
      <c r="BM20">
        <f>SUM(BM2:BM19)</f>
        <v/>
      </c>
      <c r="BN20">
        <f>SUM(BN2:BN19)</f>
        <v/>
      </c>
      <c r="BO20">
        <f>SUM(BO2:BO19)</f>
        <v/>
      </c>
      <c r="BP20">
        <f>SUM(BP2:BP19)</f>
        <v/>
      </c>
      <c r="BQ20">
        <f>SUM(BQ2:BQ19)</f>
        <v/>
      </c>
      <c r="BR20">
        <f>SUM(BR2:BR19)</f>
        <v/>
      </c>
      <c r="BS20">
        <f>SUM(BS2:BS19)</f>
        <v/>
      </c>
      <c r="BT20">
        <f>SUM(BT2:BT19)</f>
        <v/>
      </c>
      <c r="BU20">
        <f>SUM(BU2:BU19)</f>
        <v/>
      </c>
      <c r="BV20">
        <f>SUM(BV2:BV19)</f>
        <v/>
      </c>
      <c r="BW20">
        <f>SUM(BW2:BW19)</f>
        <v/>
      </c>
      <c r="BX20">
        <f>SUM(BX2:BX19)</f>
        <v/>
      </c>
      <c r="BY20">
        <f>SUM(BY2:BY19)</f>
        <v/>
      </c>
      <c r="BZ20">
        <f>SUM(BZ2:BZ19)</f>
        <v/>
      </c>
      <c r="CA20">
        <f>SUM(CA2:CA19)</f>
        <v/>
      </c>
      <c r="CB20">
        <f>SUM(CB2:CB19)</f>
        <v/>
      </c>
      <c r="CC20">
        <f>SUM(CC2:CC19)</f>
        <v/>
      </c>
      <c r="CD20">
        <f>SUM(CD2:CD19)</f>
        <v/>
      </c>
    </row>
    <row r="21">
      <c r="A21" t="inlineStr">
        <is>
          <t>Land loan draws</t>
        </is>
      </c>
      <c r="B21" s="10">
        <f>SUM(C21:CD21)</f>
        <v/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3819375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1911735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1970040.75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2030093.25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1845832.5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0</v>
      </c>
      <c r="BL21" t="n">
        <v>0</v>
      </c>
      <c r="BM21" t="n">
        <v>0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</row>
    <row r="22">
      <c r="A22" t="inlineStr">
        <is>
          <t>Land loan repayments</t>
        </is>
      </c>
      <c r="B22" s="10">
        <f>SUM(C22:CD22)</f>
        <v/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-218250</v>
      </c>
      <c r="AF22" t="n">
        <v>-218250</v>
      </c>
      <c r="AG22" t="n">
        <v>-218250</v>
      </c>
      <c r="AH22" t="n">
        <v>-218250</v>
      </c>
      <c r="AI22" t="n">
        <v>-218250</v>
      </c>
      <c r="AJ22" t="n">
        <v>-218250</v>
      </c>
      <c r="AK22" t="n">
        <v>-218250</v>
      </c>
      <c r="AL22" t="n">
        <v>-218250</v>
      </c>
      <c r="AM22" t="n">
        <v>-218250</v>
      </c>
      <c r="AN22" t="n">
        <v>-218250</v>
      </c>
      <c r="AO22" t="n">
        <v>-218250</v>
      </c>
      <c r="AP22" t="n">
        <v>-218250</v>
      </c>
      <c r="AQ22" t="n">
        <v>-218250</v>
      </c>
      <c r="AR22" t="n">
        <v>-218250</v>
      </c>
      <c r="AS22" t="n">
        <v>-218250</v>
      </c>
      <c r="AT22" t="n">
        <v>-218250</v>
      </c>
      <c r="AU22" t="n">
        <v>-218250</v>
      </c>
      <c r="AV22" t="n">
        <v>-221580</v>
      </c>
      <c r="AW22" t="n">
        <v>-224910</v>
      </c>
      <c r="AX22" t="n">
        <v>-224910</v>
      </c>
      <c r="AY22" t="n">
        <v>-224910</v>
      </c>
      <c r="AZ22" t="n">
        <v>-224910</v>
      </c>
      <c r="BA22" t="n">
        <v>-224910</v>
      </c>
      <c r="BB22" t="n">
        <v>-224910</v>
      </c>
      <c r="BC22" t="n">
        <v>-224910</v>
      </c>
      <c r="BD22" t="n">
        <v>-224910</v>
      </c>
      <c r="BE22" t="n">
        <v>-231769.5</v>
      </c>
      <c r="BF22" t="n">
        <v>-231769.5</v>
      </c>
      <c r="BG22" t="n">
        <v>-231769.5</v>
      </c>
      <c r="BH22" t="n">
        <v>-231769.5</v>
      </c>
      <c r="BI22" t="n">
        <v>-231769.5</v>
      </c>
      <c r="BJ22" t="n">
        <v>-231769.5</v>
      </c>
      <c r="BK22" t="n">
        <v>-231769.5</v>
      </c>
      <c r="BL22" t="n">
        <v>-231769.5</v>
      </c>
      <c r="BM22" t="n">
        <v>-235302</v>
      </c>
      <c r="BN22" t="n">
        <v>-238834.5</v>
      </c>
      <c r="BO22" t="n">
        <v>-238834.5</v>
      </c>
      <c r="BP22" t="n">
        <v>-238834.5</v>
      </c>
      <c r="BQ22" t="n">
        <v>-238834.5</v>
      </c>
      <c r="BR22" t="n">
        <v>-238834.5</v>
      </c>
      <c r="BS22" t="n">
        <v>-238834.5</v>
      </c>
      <c r="BT22" t="n">
        <v>-238834.5</v>
      </c>
      <c r="BU22" t="n">
        <v>-238834.5</v>
      </c>
      <c r="BV22" t="n">
        <v>-246111</v>
      </c>
      <c r="BW22" t="n">
        <v>-246111</v>
      </c>
      <c r="BX22" t="n">
        <v>-246111</v>
      </c>
      <c r="BY22" t="n">
        <v>-246111</v>
      </c>
      <c r="BZ22" t="n">
        <v>-246111</v>
      </c>
      <c r="CA22" t="n">
        <v>-246111</v>
      </c>
      <c r="CB22" t="n">
        <v>-246111</v>
      </c>
      <c r="CC22" t="n">
        <v>-123055.5</v>
      </c>
      <c r="CD22" t="n">
        <v>0</v>
      </c>
    </row>
    <row r="23">
      <c r="A23" t="inlineStr">
        <is>
          <t>Land loan interest</t>
        </is>
      </c>
      <c r="B23" s="10">
        <f>SUM(C23:CD23)</f>
        <v/>
      </c>
      <c r="C23" t="n">
        <v>-0</v>
      </c>
      <c r="D23" t="n">
        <v>-0</v>
      </c>
      <c r="E23" t="n">
        <v>-0</v>
      </c>
      <c r="F23" t="n">
        <v>-0</v>
      </c>
      <c r="G23" t="n">
        <v>-0</v>
      </c>
      <c r="H23" t="n">
        <v>-0</v>
      </c>
      <c r="I23" t="n">
        <v>-0</v>
      </c>
      <c r="J23" t="n">
        <v>-0</v>
      </c>
      <c r="K23" t="n">
        <v>-0</v>
      </c>
      <c r="L23" t="n">
        <v>-0</v>
      </c>
      <c r="M23" t="n">
        <v>-0</v>
      </c>
      <c r="N23" t="n">
        <v>-0</v>
      </c>
      <c r="O23" t="n">
        <v>-0</v>
      </c>
      <c r="P23" t="n">
        <v>-0</v>
      </c>
      <c r="Q23" t="n">
        <v>-0</v>
      </c>
      <c r="R23" t="n">
        <v>-0</v>
      </c>
      <c r="S23" t="n">
        <v>-0</v>
      </c>
      <c r="T23" t="n">
        <v>-0</v>
      </c>
      <c r="U23" t="n">
        <v>-26258.2</v>
      </c>
      <c r="V23" t="n">
        <v>-26258.2</v>
      </c>
      <c r="W23" t="n">
        <v>-26258.2</v>
      </c>
      <c r="X23" t="n">
        <v>-26258.2</v>
      </c>
      <c r="Y23" t="n">
        <v>-26258.2</v>
      </c>
      <c r="Z23" t="n">
        <v>-26258.2</v>
      </c>
      <c r="AA23" t="n">
        <v>-39401.38</v>
      </c>
      <c r="AB23" t="n">
        <v>-39401.38</v>
      </c>
      <c r="AC23" t="n">
        <v>-39401.38</v>
      </c>
      <c r="AD23" t="n">
        <v>-39401.38</v>
      </c>
      <c r="AE23" t="n">
        <v>-39401.38</v>
      </c>
      <c r="AF23" t="n">
        <v>-37900.91</v>
      </c>
      <c r="AG23" t="n">
        <v>-49944.47</v>
      </c>
      <c r="AH23" t="n">
        <v>-48444.01</v>
      </c>
      <c r="AI23" t="n">
        <v>-46943.54</v>
      </c>
      <c r="AJ23" t="n">
        <v>-45443.07</v>
      </c>
      <c r="AK23" t="n">
        <v>-43942.6</v>
      </c>
      <c r="AL23" t="n">
        <v>-42442.13</v>
      </c>
      <c r="AM23" t="n">
        <v>-54898.55</v>
      </c>
      <c r="AN23" t="n">
        <v>-53398.08</v>
      </c>
      <c r="AO23" t="n">
        <v>-51897.61</v>
      </c>
      <c r="AP23" t="n">
        <v>-50397.15</v>
      </c>
      <c r="AQ23" t="n">
        <v>-48896.68</v>
      </c>
      <c r="AR23" t="n">
        <v>-47396.21</v>
      </c>
      <c r="AS23" t="n">
        <v>-58585.84</v>
      </c>
      <c r="AT23" t="n">
        <v>-57085.37</v>
      </c>
      <c r="AU23" t="n">
        <v>-55584.9</v>
      </c>
      <c r="AV23" t="n">
        <v>-54084.43</v>
      </c>
      <c r="AW23" t="n">
        <v>-52561.07</v>
      </c>
      <c r="AX23" t="n">
        <v>-51014.81</v>
      </c>
      <c r="AY23" t="n">
        <v>-49468.56</v>
      </c>
      <c r="AZ23" t="n">
        <v>-47922.3</v>
      </c>
      <c r="BA23" t="n">
        <v>-46376.04</v>
      </c>
      <c r="BB23" t="n">
        <v>-44829.79</v>
      </c>
      <c r="BC23" t="n">
        <v>-43283.53</v>
      </c>
      <c r="BD23" t="n">
        <v>-41737.28</v>
      </c>
      <c r="BE23" t="n">
        <v>-40191.02</v>
      </c>
      <c r="BF23" t="n">
        <v>-38597.6</v>
      </c>
      <c r="BG23" t="n">
        <v>-37004.19</v>
      </c>
      <c r="BH23" t="n">
        <v>-35410.77</v>
      </c>
      <c r="BI23" t="n">
        <v>-33817.36</v>
      </c>
      <c r="BJ23" t="n">
        <v>-32223.94</v>
      </c>
      <c r="BK23" t="n">
        <v>-30630.53</v>
      </c>
      <c r="BL23" t="n">
        <v>-29037.11</v>
      </c>
      <c r="BM23" t="n">
        <v>-27443.7</v>
      </c>
      <c r="BN23" t="n">
        <v>-25826</v>
      </c>
      <c r="BO23" t="n">
        <v>-24184.01</v>
      </c>
      <c r="BP23" t="n">
        <v>-22542.02</v>
      </c>
      <c r="BQ23" t="n">
        <v>-20900.03</v>
      </c>
      <c r="BR23" t="n">
        <v>-19258.05</v>
      </c>
      <c r="BS23" t="n">
        <v>-17616.06</v>
      </c>
      <c r="BT23" t="n">
        <v>-15974.07</v>
      </c>
      <c r="BU23" t="n">
        <v>-14332.09</v>
      </c>
      <c r="BV23" t="n">
        <v>-12690.1</v>
      </c>
      <c r="BW23" t="n">
        <v>-10998.09</v>
      </c>
      <c r="BX23" t="n">
        <v>-9306.07</v>
      </c>
      <c r="BY23" t="n">
        <v>-7614.06</v>
      </c>
      <c r="BZ23" t="n">
        <v>-5922.05</v>
      </c>
      <c r="CA23" t="n">
        <v>-4230.03</v>
      </c>
      <c r="CB23" t="n">
        <v>-2538.02</v>
      </c>
      <c r="CC23" t="n">
        <v>-846.01</v>
      </c>
      <c r="CD23" t="n">
        <v>-0</v>
      </c>
    </row>
    <row r="24">
      <c r="A24" t="inlineStr">
        <is>
          <t>Land loan fees (unit + extensions)</t>
        </is>
      </c>
      <c r="B24" s="10">
        <f>SUM(C24:CD24)</f>
        <v/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-38193.75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-19117.35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-31540.47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-37358.88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-34912.14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-16955.53</v>
      </c>
      <c r="AY24" t="n">
        <v>0</v>
      </c>
      <c r="AZ24" t="n">
        <v>0</v>
      </c>
      <c r="BA24" t="n">
        <v>0</v>
      </c>
      <c r="BB24" t="n">
        <v>0</v>
      </c>
      <c r="BC24" t="n">
        <v>0</v>
      </c>
      <c r="BD24" t="n">
        <v>-16610.88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-9229.16</v>
      </c>
      <c r="BK24" t="n">
        <v>0</v>
      </c>
      <c r="BL24" t="n">
        <v>0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0</v>
      </c>
      <c r="BW24" t="n">
        <v>0</v>
      </c>
      <c r="BX24" t="n">
        <v>0</v>
      </c>
      <c r="BY24" t="n">
        <v>0</v>
      </c>
      <c r="BZ24" t="n">
        <v>0</v>
      </c>
      <c r="CA24" t="n">
        <v>0</v>
      </c>
      <c r="CB24" t="n">
        <v>0</v>
      </c>
      <c r="CC24" t="n">
        <v>0</v>
      </c>
      <c r="CD24" t="n">
        <v>0</v>
      </c>
    </row>
    <row r="25">
      <c r="A25" s="1" t="inlineStr">
        <is>
          <t>Levered cash flow</t>
        </is>
      </c>
      <c r="B25">
        <f>B20+SUM(B21:B24)</f>
        <v/>
      </c>
      <c r="C25">
        <f>C20+SUM(C21:C24)</f>
        <v/>
      </c>
      <c r="D25">
        <f>D20+SUM(D21:D24)</f>
        <v/>
      </c>
      <c r="E25">
        <f>E20+SUM(E21:E24)</f>
        <v/>
      </c>
      <c r="F25">
        <f>F20+SUM(F21:F24)</f>
        <v/>
      </c>
      <c r="G25">
        <f>G20+SUM(G21:G24)</f>
        <v/>
      </c>
      <c r="H25">
        <f>H20+SUM(H21:H24)</f>
        <v/>
      </c>
      <c r="I25">
        <f>I20+SUM(I21:I24)</f>
        <v/>
      </c>
      <c r="J25">
        <f>J20+SUM(J21:J24)</f>
        <v/>
      </c>
      <c r="K25">
        <f>K20+SUM(K21:K24)</f>
        <v/>
      </c>
      <c r="L25">
        <f>L20+SUM(L21:L24)</f>
        <v/>
      </c>
      <c r="M25">
        <f>M20+SUM(M21:M24)</f>
        <v/>
      </c>
      <c r="N25">
        <f>N20+SUM(N21:N24)</f>
        <v/>
      </c>
      <c r="O25">
        <f>O20+SUM(O21:O24)</f>
        <v/>
      </c>
      <c r="P25">
        <f>P20+SUM(P21:P24)</f>
        <v/>
      </c>
      <c r="Q25">
        <f>Q20+SUM(Q21:Q24)</f>
        <v/>
      </c>
      <c r="R25">
        <f>R20+SUM(R21:R24)</f>
        <v/>
      </c>
      <c r="S25">
        <f>S20+SUM(S21:S24)</f>
        <v/>
      </c>
      <c r="T25">
        <f>T20+SUM(T21:T24)</f>
        <v/>
      </c>
      <c r="U25">
        <f>U20+SUM(U21:U24)</f>
        <v/>
      </c>
      <c r="V25">
        <f>V20+SUM(V21:V24)</f>
        <v/>
      </c>
      <c r="W25">
        <f>W20+SUM(W21:W24)</f>
        <v/>
      </c>
      <c r="X25">
        <f>X20+SUM(X21:X24)</f>
        <v/>
      </c>
      <c r="Y25">
        <f>Y20+SUM(Y21:Y24)</f>
        <v/>
      </c>
      <c r="Z25">
        <f>Z20+SUM(Z21:Z24)</f>
        <v/>
      </c>
      <c r="AA25">
        <f>AA20+SUM(AA21:AA24)</f>
        <v/>
      </c>
      <c r="AB25">
        <f>AB20+SUM(AB21:AB24)</f>
        <v/>
      </c>
      <c r="AC25">
        <f>AC20+SUM(AC21:AC24)</f>
        <v/>
      </c>
      <c r="AD25">
        <f>AD20+SUM(AD21:AD24)</f>
        <v/>
      </c>
      <c r="AE25">
        <f>AE20+SUM(AE21:AE24)</f>
        <v/>
      </c>
      <c r="AF25">
        <f>AF20+SUM(AF21:AF24)</f>
        <v/>
      </c>
      <c r="AG25">
        <f>AG20+SUM(AG21:AG24)</f>
        <v/>
      </c>
      <c r="AH25">
        <f>AH20+SUM(AH21:AH24)</f>
        <v/>
      </c>
      <c r="AI25">
        <f>AI20+SUM(AI21:AI24)</f>
        <v/>
      </c>
      <c r="AJ25">
        <f>AJ20+SUM(AJ21:AJ24)</f>
        <v/>
      </c>
      <c r="AK25">
        <f>AK20+SUM(AK21:AK24)</f>
        <v/>
      </c>
      <c r="AL25">
        <f>AL20+SUM(AL21:AL24)</f>
        <v/>
      </c>
      <c r="AM25">
        <f>AM20+SUM(AM21:AM24)</f>
        <v/>
      </c>
      <c r="AN25">
        <f>AN20+SUM(AN21:AN24)</f>
        <v/>
      </c>
      <c r="AO25">
        <f>AO20+SUM(AO21:AO24)</f>
        <v/>
      </c>
      <c r="AP25">
        <f>AP20+SUM(AP21:AP24)</f>
        <v/>
      </c>
      <c r="AQ25">
        <f>AQ20+SUM(AQ21:AQ24)</f>
        <v/>
      </c>
      <c r="AR25">
        <f>AR20+SUM(AR21:AR24)</f>
        <v/>
      </c>
      <c r="AS25">
        <f>AS20+SUM(AS21:AS24)</f>
        <v/>
      </c>
      <c r="AT25">
        <f>AT20+SUM(AT21:AT24)</f>
        <v/>
      </c>
      <c r="AU25">
        <f>AU20+SUM(AU21:AU24)</f>
        <v/>
      </c>
      <c r="AV25">
        <f>AV20+SUM(AV21:AV24)</f>
        <v/>
      </c>
      <c r="AW25">
        <f>AW20+SUM(AW21:AW24)</f>
        <v/>
      </c>
      <c r="AX25">
        <f>AX20+SUM(AX21:AX24)</f>
        <v/>
      </c>
      <c r="AY25">
        <f>AY20+SUM(AY21:AY24)</f>
        <v/>
      </c>
      <c r="AZ25">
        <f>AZ20+SUM(AZ21:AZ24)</f>
        <v/>
      </c>
      <c r="BA25">
        <f>BA20+SUM(BA21:BA24)</f>
        <v/>
      </c>
      <c r="BB25">
        <f>BB20+SUM(BB21:BB24)</f>
        <v/>
      </c>
      <c r="BC25">
        <f>BC20+SUM(BC21:BC24)</f>
        <v/>
      </c>
      <c r="BD25">
        <f>BD20+SUM(BD21:BD24)</f>
        <v/>
      </c>
      <c r="BE25">
        <f>BE20+SUM(BE21:BE24)</f>
        <v/>
      </c>
      <c r="BF25">
        <f>BF20+SUM(BF21:BF24)</f>
        <v/>
      </c>
      <c r="BG25">
        <f>BG20+SUM(BG21:BG24)</f>
        <v/>
      </c>
      <c r="BH25">
        <f>BH20+SUM(BH21:BH24)</f>
        <v/>
      </c>
      <c r="BI25">
        <f>BI20+SUM(BI21:BI24)</f>
        <v/>
      </c>
      <c r="BJ25">
        <f>BJ20+SUM(BJ21:BJ24)</f>
        <v/>
      </c>
      <c r="BK25">
        <f>BK20+SUM(BK21:BK24)</f>
        <v/>
      </c>
      <c r="BL25">
        <f>BL20+SUM(BL21:BL24)</f>
        <v/>
      </c>
      <c r="BM25">
        <f>BM20+SUM(BM21:BM24)</f>
        <v/>
      </c>
      <c r="BN25">
        <f>BN20+SUM(BN21:BN24)</f>
        <v/>
      </c>
      <c r="BO25">
        <f>BO20+SUM(BO21:BO24)</f>
        <v/>
      </c>
      <c r="BP25">
        <f>BP20+SUM(BP21:BP24)</f>
        <v/>
      </c>
      <c r="BQ25">
        <f>BQ20+SUM(BQ21:BQ24)</f>
        <v/>
      </c>
      <c r="BR25">
        <f>BR20+SUM(BR21:BR24)</f>
        <v/>
      </c>
      <c r="BS25">
        <f>BS20+SUM(BS21:BS24)</f>
        <v/>
      </c>
      <c r="BT25">
        <f>BT20+SUM(BT21:BT24)</f>
        <v/>
      </c>
      <c r="BU25">
        <f>BU20+SUM(BU21:BU24)</f>
        <v/>
      </c>
      <c r="BV25">
        <f>BV20+SUM(BV21:BV24)</f>
        <v/>
      </c>
      <c r="BW25">
        <f>BW20+SUM(BW21:BW24)</f>
        <v/>
      </c>
      <c r="BX25">
        <f>BX20+SUM(BX21:BX24)</f>
        <v/>
      </c>
      <c r="BY25">
        <f>BY20+SUM(BY21:BY24)</f>
        <v/>
      </c>
      <c r="BZ25">
        <f>BZ20+SUM(BZ21:BZ24)</f>
        <v/>
      </c>
      <c r="CA25">
        <f>CA20+SUM(CA21:CA24)</f>
        <v/>
      </c>
      <c r="CB25">
        <f>CB20+SUM(CB21:CB24)</f>
        <v/>
      </c>
      <c r="CC25">
        <f>CC20+SUM(CC21:CC24)</f>
        <v/>
      </c>
      <c r="CD25">
        <f>CD20+SUM(CD21:CD24)</f>
        <v/>
      </c>
    </row>
    <row r="26">
      <c r="A26" t="inlineStr">
        <is>
          <t>Land loan balance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3819375</v>
      </c>
      <c r="U26" t="n">
        <v>3819375</v>
      </c>
      <c r="V26" t="n">
        <v>3819375</v>
      </c>
      <c r="W26" t="n">
        <v>3819375</v>
      </c>
      <c r="X26" t="n">
        <v>3819375</v>
      </c>
      <c r="Y26" t="n">
        <v>3819375</v>
      </c>
      <c r="Z26" t="n">
        <v>5731110</v>
      </c>
      <c r="AA26" t="n">
        <v>5731110</v>
      </c>
      <c r="AB26" t="n">
        <v>5731110</v>
      </c>
      <c r="AC26" t="n">
        <v>5731110</v>
      </c>
      <c r="AD26" t="n">
        <v>5731110</v>
      </c>
      <c r="AE26" t="n">
        <v>5512860</v>
      </c>
      <c r="AF26" t="n">
        <v>7264650.75</v>
      </c>
      <c r="AG26" t="n">
        <v>7046400.75</v>
      </c>
      <c r="AH26" t="n">
        <v>6828150.75</v>
      </c>
      <c r="AI26" t="n">
        <v>6609900.75</v>
      </c>
      <c r="AJ26" t="n">
        <v>6391650.75</v>
      </c>
      <c r="AK26" t="n">
        <v>6173400.75</v>
      </c>
      <c r="AL26" t="n">
        <v>7985244</v>
      </c>
      <c r="AM26" t="n">
        <v>7766994</v>
      </c>
      <c r="AN26" t="n">
        <v>7548744</v>
      </c>
      <c r="AO26" t="n">
        <v>7330494</v>
      </c>
      <c r="AP26" t="n">
        <v>7112244</v>
      </c>
      <c r="AQ26" t="n">
        <v>6893994</v>
      </c>
      <c r="AR26" t="n">
        <v>8521576.5</v>
      </c>
      <c r="AS26" t="n">
        <v>8303326.5</v>
      </c>
      <c r="AT26" t="n">
        <v>8085076.5</v>
      </c>
      <c r="AU26" t="n">
        <v>7866826.5</v>
      </c>
      <c r="AV26" t="n">
        <v>7645246.5</v>
      </c>
      <c r="AW26" t="n">
        <v>7420336.5</v>
      </c>
      <c r="AX26" t="n">
        <v>7195426.5</v>
      </c>
      <c r="AY26" t="n">
        <v>6970516.5</v>
      </c>
      <c r="AZ26" t="n">
        <v>6745606.5</v>
      </c>
      <c r="BA26" t="n">
        <v>6520696.5</v>
      </c>
      <c r="BB26" t="n">
        <v>6295786.5</v>
      </c>
      <c r="BC26" t="n">
        <v>6070876.5</v>
      </c>
      <c r="BD26" t="n">
        <v>5845966.5</v>
      </c>
      <c r="BE26" t="n">
        <v>5614197</v>
      </c>
      <c r="BF26" t="n">
        <v>5382427.5</v>
      </c>
      <c r="BG26" t="n">
        <v>5150658</v>
      </c>
      <c r="BH26" t="n">
        <v>4918888.5</v>
      </c>
      <c r="BI26" t="n">
        <v>4687119</v>
      </c>
      <c r="BJ26" t="n">
        <v>4455349.5</v>
      </c>
      <c r="BK26" t="n">
        <v>4223580</v>
      </c>
      <c r="BL26" t="n">
        <v>3991810.5</v>
      </c>
      <c r="BM26" t="n">
        <v>3756508.5</v>
      </c>
      <c r="BN26" t="n">
        <v>3517674</v>
      </c>
      <c r="BO26" t="n">
        <v>3278839.5</v>
      </c>
      <c r="BP26" t="n">
        <v>3040005</v>
      </c>
      <c r="BQ26" t="n">
        <v>2801170.5</v>
      </c>
      <c r="BR26" t="n">
        <v>2562336</v>
      </c>
      <c r="BS26" t="n">
        <v>2323501.5</v>
      </c>
      <c r="BT26" t="n">
        <v>2084667</v>
      </c>
      <c r="BU26" t="n">
        <v>1845832.5</v>
      </c>
      <c r="BV26" t="n">
        <v>1599721.5</v>
      </c>
      <c r="BW26" t="n">
        <v>1353610.5</v>
      </c>
      <c r="BX26" t="n">
        <v>1107499.5</v>
      </c>
      <c r="BY26" t="n">
        <v>861388.5</v>
      </c>
      <c r="BZ26" t="n">
        <v>615277.5</v>
      </c>
      <c r="CA26" t="n">
        <v>369166.5</v>
      </c>
      <c r="CB26" t="n">
        <v>123055.5</v>
      </c>
      <c r="CC26" t="n">
        <v>0</v>
      </c>
      <c r="CD26" t="n">
        <v>0</v>
      </c>
    </row>
    <row r="27">
      <c r="A27" t="inlineStr">
        <is>
          <t>Equity invested (levered)</t>
        </is>
      </c>
      <c r="C27" t="n">
        <v>3137720</v>
      </c>
      <c r="D27" t="n">
        <v>3137720</v>
      </c>
      <c r="E27" t="n">
        <v>3137720</v>
      </c>
      <c r="F27" t="n">
        <v>3137720</v>
      </c>
      <c r="G27" t="n">
        <v>3137720</v>
      </c>
      <c r="H27" t="n">
        <v>3137720</v>
      </c>
      <c r="I27" t="n">
        <v>3137720</v>
      </c>
      <c r="J27" t="n">
        <v>3137720</v>
      </c>
      <c r="K27" t="n">
        <v>3137720</v>
      </c>
      <c r="L27" t="n">
        <v>3137720</v>
      </c>
      <c r="M27" t="n">
        <v>3137720</v>
      </c>
      <c r="N27" t="n">
        <v>3137720</v>
      </c>
      <c r="O27" t="n">
        <v>3137720</v>
      </c>
      <c r="P27" t="n">
        <v>3137720</v>
      </c>
      <c r="Q27" t="n">
        <v>3137720</v>
      </c>
      <c r="R27" t="n">
        <v>3137720</v>
      </c>
      <c r="S27" t="n">
        <v>3137720</v>
      </c>
      <c r="T27" t="n">
        <v>3665510.25</v>
      </c>
      <c r="U27" t="n">
        <v>3734805.63</v>
      </c>
      <c r="V27" t="n">
        <v>3804101.01</v>
      </c>
      <c r="W27" t="n">
        <v>3873396.39</v>
      </c>
      <c r="X27" t="n">
        <v>3942691.77</v>
      </c>
      <c r="Y27" t="n">
        <v>4011987.14</v>
      </c>
      <c r="Z27" t="n">
        <v>4455915.58</v>
      </c>
      <c r="AA27" t="n">
        <v>4831527.65</v>
      </c>
      <c r="AB27" t="n">
        <v>5338449.34</v>
      </c>
      <c r="AC27" t="n">
        <v>5993339.65</v>
      </c>
      <c r="AD27" t="n">
        <v>6784456.89</v>
      </c>
      <c r="AE27" t="n">
        <v>6669053.3</v>
      </c>
      <c r="AF27" t="n">
        <v>6867205.89</v>
      </c>
      <c r="AG27" t="n">
        <v>6783549.99</v>
      </c>
      <c r="AH27" t="n">
        <v>6605539.12</v>
      </c>
      <c r="AI27" t="n">
        <v>6458056.34</v>
      </c>
      <c r="AJ27" t="n">
        <v>6359504.5</v>
      </c>
      <c r="AK27" t="n">
        <v>6285268.04</v>
      </c>
      <c r="AL27" t="n">
        <v>6388886.93</v>
      </c>
      <c r="AM27" t="n">
        <v>6295329.49</v>
      </c>
      <c r="AN27" t="n">
        <v>6110123.79</v>
      </c>
      <c r="AO27" t="n">
        <v>6012181.66</v>
      </c>
      <c r="AP27" t="n">
        <v>6001844.2</v>
      </c>
      <c r="AQ27" t="n">
        <v>5916176.35</v>
      </c>
      <c r="AR27" t="n">
        <v>6033009.97</v>
      </c>
      <c r="AS27" t="n">
        <v>5863149.8</v>
      </c>
      <c r="AT27" t="n">
        <v>5780553.19</v>
      </c>
      <c r="AU27" t="n">
        <v>5679147.65</v>
      </c>
      <c r="AV27" t="n">
        <v>5576512.77</v>
      </c>
      <c r="AW27" t="n">
        <v>5485631.91</v>
      </c>
      <c r="AX27" t="n">
        <v>5320009.72</v>
      </c>
      <c r="AY27" t="n">
        <v>5224646.98</v>
      </c>
      <c r="AZ27" t="n">
        <v>5216840.33</v>
      </c>
      <c r="BA27" t="n">
        <v>5133654.68</v>
      </c>
      <c r="BB27" t="n">
        <v>5002738.18</v>
      </c>
      <c r="BC27" t="n">
        <v>4817295.84</v>
      </c>
      <c r="BD27" t="n">
        <v>4735679.36</v>
      </c>
      <c r="BE27" t="n">
        <v>4625451.08</v>
      </c>
      <c r="BF27" t="n">
        <v>4510566.22</v>
      </c>
      <c r="BG27" t="n">
        <v>4404032.45</v>
      </c>
      <c r="BH27" t="n">
        <v>4205751.77</v>
      </c>
      <c r="BI27" t="n">
        <v>4094636.02</v>
      </c>
      <c r="BJ27" t="n">
        <v>4080255.47</v>
      </c>
      <c r="BK27" t="n">
        <v>3964557.74</v>
      </c>
      <c r="BL27" t="n">
        <v>3817738.09</v>
      </c>
      <c r="BM27" t="n">
        <v>3619873.56</v>
      </c>
      <c r="BN27" t="n">
        <v>3512679.21</v>
      </c>
      <c r="BO27" t="n">
        <v>3386525.73</v>
      </c>
      <c r="BP27" t="n">
        <v>3347826.75</v>
      </c>
      <c r="BQ27" t="n">
        <v>3149761.05</v>
      </c>
      <c r="BR27" t="n">
        <v>2935400.54</v>
      </c>
      <c r="BS27" t="n">
        <v>2808153.41</v>
      </c>
      <c r="BT27" t="n">
        <v>2768360.77</v>
      </c>
      <c r="BU27" t="n">
        <v>2636428.56</v>
      </c>
      <c r="BV27" t="n">
        <v>2480596.33</v>
      </c>
      <c r="BW27" t="n">
        <v>2270083.57</v>
      </c>
      <c r="BX27" t="n">
        <v>2056173.25</v>
      </c>
      <c r="BY27" t="n">
        <v>1687924.67</v>
      </c>
      <c r="BZ27" t="n">
        <v>1275767.87</v>
      </c>
      <c r="CA27" t="n">
        <v>564562.75</v>
      </c>
      <c r="CB27" t="n">
        <v>0</v>
      </c>
      <c r="CC27" t="n">
        <v>0</v>
      </c>
      <c r="CD27" t="n">
        <v>0</v>
      </c>
    </row>
    <row r="28">
      <c r="A28" t="inlineStr">
        <is>
          <t>Inventory (land+site+WIP)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5092500</v>
      </c>
      <c r="U28" t="n">
        <v>5092500</v>
      </c>
      <c r="V28" t="n">
        <v>5092500</v>
      </c>
      <c r="W28" t="n">
        <v>5092500</v>
      </c>
      <c r="X28" t="n">
        <v>5092500</v>
      </c>
      <c r="Y28" t="n">
        <v>5092500</v>
      </c>
      <c r="Z28" t="n">
        <v>7814155.63</v>
      </c>
      <c r="AA28" t="n">
        <v>8101624.3</v>
      </c>
      <c r="AB28" t="n">
        <v>8520502.6</v>
      </c>
      <c r="AC28" t="n">
        <v>9087449.51</v>
      </c>
      <c r="AD28" t="n">
        <v>9790723.359999999</v>
      </c>
      <c r="AE28" t="n">
        <v>9504683.07</v>
      </c>
      <c r="AF28" t="n">
        <v>11936786.78</v>
      </c>
      <c r="AG28" t="n">
        <v>11667405.47</v>
      </c>
      <c r="AH28" t="n">
        <v>11298070.25</v>
      </c>
      <c r="AI28" t="n">
        <v>10995783.53</v>
      </c>
      <c r="AJ28" t="n">
        <v>10718083.34</v>
      </c>
      <c r="AK28" t="n">
        <v>10473425.48</v>
      </c>
      <c r="AL28" t="n">
        <v>12844262.84</v>
      </c>
      <c r="AM28" t="n">
        <v>12558222.55</v>
      </c>
      <c r="AN28" t="n">
        <v>12205895.26</v>
      </c>
      <c r="AO28" t="n">
        <v>11919854.97</v>
      </c>
      <c r="AP28" t="n">
        <v>11733514.17</v>
      </c>
      <c r="AQ28" t="n">
        <v>11464132.86</v>
      </c>
      <c r="AR28" t="n">
        <v>13605948.21</v>
      </c>
      <c r="AS28" t="n">
        <v>13261961.02</v>
      </c>
      <c r="AT28" t="n">
        <v>12984260.82</v>
      </c>
      <c r="AU28" t="n">
        <v>12689944.05</v>
      </c>
      <c r="AV28" t="n">
        <v>12390932.84</v>
      </c>
      <c r="AW28" t="n">
        <v>12096012.55</v>
      </c>
      <c r="AX28" t="n">
        <v>11734805.26</v>
      </c>
      <c r="AY28" t="n">
        <v>11439884.97</v>
      </c>
      <c r="AZ28" t="n">
        <v>11244664.17</v>
      </c>
      <c r="BA28" t="n">
        <v>10966402.86</v>
      </c>
      <c r="BB28" t="n">
        <v>10638228.21</v>
      </c>
      <c r="BC28" t="n">
        <v>10285361.02</v>
      </c>
      <c r="BD28" t="n">
        <v>9998780.82</v>
      </c>
      <c r="BE28" t="n">
        <v>9686438.050000001</v>
      </c>
      <c r="BF28" t="n">
        <v>9373840.84</v>
      </c>
      <c r="BG28" t="n">
        <v>9069774.550000001</v>
      </c>
      <c r="BH28" t="n">
        <v>8699421.26</v>
      </c>
      <c r="BI28" t="n">
        <v>8395354.970000001</v>
      </c>
      <c r="BJ28" t="n">
        <v>8190988.17</v>
      </c>
      <c r="BK28" t="n">
        <v>7886921.88</v>
      </c>
      <c r="BL28" t="n">
        <v>7549601.23</v>
      </c>
      <c r="BM28" t="n">
        <v>7182878.03</v>
      </c>
      <c r="BN28" t="n">
        <v>6877731.84</v>
      </c>
      <c r="BO28" t="n">
        <v>6555969.06</v>
      </c>
      <c r="BP28" t="n">
        <v>6333905.77</v>
      </c>
      <c r="BQ28" t="n">
        <v>5937124.55</v>
      </c>
      <c r="BR28" t="n">
        <v>5557351.26</v>
      </c>
      <c r="BS28" t="n">
        <v>5243864.97</v>
      </c>
      <c r="BT28" t="n">
        <v>5030078.17</v>
      </c>
      <c r="BU28" t="n">
        <v>4716591.88</v>
      </c>
      <c r="BV28" t="n">
        <v>4360149.23</v>
      </c>
      <c r="BW28" t="n">
        <v>3979014.03</v>
      </c>
      <c r="BX28" t="n">
        <v>3573657.98</v>
      </c>
      <c r="BY28" t="n">
        <v>3016259.3</v>
      </c>
      <c r="BZ28" t="n">
        <v>2427150.47</v>
      </c>
      <c r="CA28" t="n">
        <v>1523595.2</v>
      </c>
      <c r="CB28" t="n">
        <v>492380.83</v>
      </c>
      <c r="CC28" t="n">
        <v>0</v>
      </c>
      <c r="CD28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Metric</t>
        </is>
      </c>
      <c r="B1" s="3" t="inlineStr">
        <is>
          <t>Value</t>
        </is>
      </c>
      <c r="C1" s="3" t="inlineStr">
        <is>
          <t>Basis</t>
        </is>
      </c>
    </row>
    <row r="2">
      <c r="A2" t="inlineStr">
        <is>
          <t>Homes</t>
        </is>
      </c>
      <c r="B2" s="13" t="n">
        <v>101</v>
      </c>
      <c r="C2" t="inlineStr"/>
    </row>
    <row r="3">
      <c r="A3" t="inlineStr">
        <is>
          <t>Net revenue</t>
        </is>
      </c>
      <c r="B3" s="10">
        <f>'Cash flow'!B2</f>
        <v/>
      </c>
      <c r="C3" t="inlineStr"/>
    </row>
    <row r="4">
      <c r="A4" t="inlineStr">
        <is>
          <t>Cost of sales (all except overhead &amp; financing)</t>
        </is>
      </c>
      <c r="B4" s="10">
        <f>-(SUM('Cash flow'!B3,'Cash flow'!B6:'Cash flow'!B15,'Cash flow'!B16:'Cash flow'!B17,'Cash flow'!B19))+0</f>
        <v/>
      </c>
      <c r="C4" t="inlineStr">
        <is>
          <t>land + closing + community + site + permits + direct + commissions + closing costs + warranty + bonus + HOA + tax + erosion + DD</t>
        </is>
      </c>
    </row>
    <row r="5">
      <c r="A5" t="inlineStr">
        <is>
          <t>Gross margin $</t>
        </is>
      </c>
      <c r="B5" s="10">
        <f>B3-B4</f>
        <v/>
      </c>
      <c r="C5" t="inlineStr"/>
    </row>
    <row r="6">
      <c r="A6" t="inlineStr">
        <is>
          <t>Gross margin %</t>
        </is>
      </c>
      <c r="B6" s="9">
        <f>B5/B3</f>
        <v/>
      </c>
      <c r="C6" t="inlineStr">
        <is>
          <t>Hurdle 25%</t>
        </is>
      </c>
    </row>
    <row r="7">
      <c r="A7" t="inlineStr">
        <is>
          <t>Overhead (incremental)</t>
        </is>
      </c>
      <c r="B7" s="10">
        <f>-'Cash flow'!B18</f>
        <v/>
      </c>
      <c r="C7" t="inlineStr"/>
    </row>
    <row r="8">
      <c r="A8" t="inlineStr">
        <is>
          <t>Operating profit</t>
        </is>
      </c>
      <c r="B8" s="10">
        <f>B5-B7</f>
        <v/>
      </c>
      <c r="C8" t="inlineStr"/>
    </row>
    <row r="9">
      <c r="A9" t="inlineStr">
        <is>
          <t>Land loan interest</t>
        </is>
      </c>
      <c r="B9" s="10">
        <f>-'Cash flow'!B23</f>
        <v/>
      </c>
      <c r="C9" t="inlineStr"/>
    </row>
    <row r="10">
      <c r="A10" t="inlineStr">
        <is>
          <t>Land loan fees</t>
        </is>
      </c>
      <c r="B10" s="10">
        <f>-'Cash flow'!B24</f>
        <v/>
      </c>
      <c r="C10" t="inlineStr"/>
    </row>
    <row r="11">
      <c r="A11" t="inlineStr">
        <is>
          <t>NET PROFIT after land interest &amp; fees</t>
        </is>
      </c>
      <c r="B11" s="10">
        <f>B8-B9-B10</f>
        <v/>
      </c>
      <c r="C11" t="inlineStr"/>
    </row>
    <row r="12">
      <c r="A12" t="inlineStr">
        <is>
          <t>Net margin</t>
        </is>
      </c>
      <c r="B12" s="9">
        <f>B11/B3</f>
        <v/>
      </c>
      <c r="C12" t="inlineStr"/>
    </row>
    <row r="13">
      <c r="A13" t="inlineStr">
        <is>
          <t>Project months (Aug 2026 to last closing)</t>
        </is>
      </c>
      <c r="B13" s="13" t="n">
        <v>79</v>
      </c>
      <c r="C13" t="inlineStr"/>
    </row>
    <row r="14">
      <c r="A14" t="inlineStr">
        <is>
          <t>Average equity invested</t>
        </is>
      </c>
      <c r="B14" s="10">
        <f>AVERAGE('Cash flow'!C27:CC27)</f>
        <v/>
      </c>
      <c r="C14" t="inlineStr"/>
    </row>
    <row r="15">
      <c r="A15" t="inlineStr">
        <is>
          <t>Peak equity</t>
        </is>
      </c>
      <c r="B15" s="10">
        <f>MAX('Cash flow'!C27:'Cash flow'!CD27)</f>
        <v/>
      </c>
      <c r="C15" t="inlineStr"/>
    </row>
    <row r="16">
      <c r="A16" t="inlineStr">
        <is>
          <t>LEVERED ROI (annualized) = net profit / avg equity x 12 / months</t>
        </is>
      </c>
      <c r="B16" s="9">
        <f>B11/B14*12/B13</f>
        <v/>
      </c>
      <c r="C16" t="inlineStr">
        <is>
          <t>ROI target 35% (company trailing-12-month actual 33.7%)</t>
        </is>
      </c>
    </row>
    <row r="17">
      <c r="A17" t="inlineStr">
        <is>
          <t>ROI target</t>
        </is>
      </c>
      <c r="B17" s="9" t="n">
        <v>0.35</v>
      </c>
      <c r="C17" t="inlineStr"/>
    </row>
    <row r="18">
      <c r="A18" t="inlineStr">
        <is>
          <t>Unlevered ROI (secondary) = operating profit / avg inventory x 12 / months</t>
        </is>
      </c>
      <c r="B18" s="9">
        <f>B8/AVERAGE('Cash flow'!C28:CC28)*12/B13</f>
        <v/>
      </c>
      <c r="C18" t="inlineStr"/>
    </row>
    <row r="19">
      <c r="A19" t="inlineStr">
        <is>
          <t>Peak land loan</t>
        </is>
      </c>
      <c r="B19" s="10">
        <f>MAX('Cash flow'!C26:'Cash flow'!CD26)</f>
        <v/>
      </c>
      <c r="C19" t="inlineStr">
        <is>
          <t>Avila finished-lot sublimit $5.25M (info only)</t>
        </is>
      </c>
    </row>
    <row r="20">
      <c r="A20" t="inlineStr">
        <is>
          <t>Lots held &gt; 24 months (Avila max term, info only)</t>
        </is>
      </c>
      <c r="B20" s="13" t="n">
        <v>68</v>
      </c>
      <c r="C20" t="inlineStr"/>
    </row>
    <row r="21">
      <c r="A21" t="inlineStr">
        <is>
          <t>Walk-away cost (forfeit EM, no clean out)</t>
        </is>
      </c>
      <c r="B21" s="10" t="n">
        <v>-3137720</v>
      </c>
      <c r="C21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Scenario</t>
        </is>
      </c>
      <c r="B1" s="3" t="inlineStr">
        <is>
          <t>GM %</t>
        </is>
      </c>
      <c r="C1" s="3" t="inlineStr">
        <is>
          <t>Net profit</t>
        </is>
      </c>
      <c r="D1" s="3" t="inlineStr">
        <is>
          <t>Levered ROI</t>
        </is>
      </c>
      <c r="E1" s="3" t="inlineStr">
        <is>
          <t>Unlevered ROI</t>
        </is>
      </c>
      <c r="F1" s="3" t="inlineStr">
        <is>
          <t>Peak equity</t>
        </is>
      </c>
      <c r="G1" s="3" t="inlineStr">
        <is>
          <t>Months</t>
        </is>
      </c>
      <c r="H1" s="3" t="inlineStr">
        <is>
          <t>Lot price for 35% ROI (avg/lot)</t>
        </is>
      </c>
      <c r="I1" s="3" t="inlineStr">
        <is>
          <t>Ph1 equivalent</t>
        </is>
      </c>
      <c r="J1" s="3" t="inlineStr">
        <is>
          <t>Lot price for 25% GM (avg/lot)</t>
        </is>
      </c>
      <c r="K1" s="3" t="inlineStr">
        <is>
          <t>Lots held &gt;24 mo</t>
        </is>
      </c>
    </row>
    <row r="2">
      <c r="A2" t="inlineStr">
        <is>
          <t>Pace 1.5/mo</t>
        </is>
      </c>
      <c r="B2" s="9" t="n">
        <v>0.1098321971172981</v>
      </c>
      <c r="C2" s="10" t="n">
        <v>-224614.5989051023</v>
      </c>
      <c r="D2" s="9" t="n">
        <v>-0.006565617994045741</v>
      </c>
      <c r="E2" s="9" t="n">
        <v>0.05101354800897336</v>
      </c>
      <c r="F2" s="10" t="n">
        <v>6424784.228403957</v>
      </c>
      <c r="G2" t="n">
        <v>96</v>
      </c>
      <c r="H2" s="10" t="n">
        <v>100617.6629866598</v>
      </c>
      <c r="I2" s="10" t="n">
        <v>95790.17205382933</v>
      </c>
      <c r="J2" s="10" t="n">
        <v>64019.57848974424</v>
      </c>
      <c r="K2" t="n">
        <v>80</v>
      </c>
    </row>
    <row r="3">
      <c r="A3" t="inlineStr">
        <is>
          <t>SI pace 2.0/mo (base)</t>
        </is>
      </c>
      <c r="B3" s="9" t="n">
        <v>0.1144971307741283</v>
      </c>
      <c r="C3" s="10" t="n">
        <v>695653.7541440944</v>
      </c>
      <c r="D3" s="9" t="n">
        <v>0.02540411211210958</v>
      </c>
      <c r="E3" s="9" t="n">
        <v>0.06942067792095874</v>
      </c>
      <c r="F3" s="10" t="n">
        <v>6867205.886797232</v>
      </c>
      <c r="G3" t="n">
        <v>79</v>
      </c>
      <c r="H3" s="10" t="n">
        <v>108307.8752300455</v>
      </c>
      <c r="I3" s="10" t="n">
        <v>103111.418960767</v>
      </c>
      <c r="J3" s="10" t="n">
        <v>66739.84906030925</v>
      </c>
      <c r="K3" t="n">
        <v>68</v>
      </c>
    </row>
    <row r="4">
      <c r="A4" t="inlineStr">
        <is>
          <t>Pace 2.5/mo</t>
        </is>
      </c>
      <c r="B4" s="9" t="n">
        <v>0.1171877731187664</v>
      </c>
      <c r="C4" s="10" t="n">
        <v>1184138.585185767</v>
      </c>
      <c r="D4" s="9" t="n">
        <v>0.04847087926520502</v>
      </c>
      <c r="E4" s="9" t="n">
        <v>0.08402189999156703</v>
      </c>
      <c r="F4" s="10" t="n">
        <v>7423763.035236819</v>
      </c>
      <c r="G4" t="n">
        <v>69</v>
      </c>
      <c r="H4" s="10" t="n">
        <v>112220.5848577788</v>
      </c>
      <c r="I4" s="10" t="n">
        <v>106836.4024011689</v>
      </c>
      <c r="J4" s="10" t="n">
        <v>68315.53364768901</v>
      </c>
      <c r="K4" t="n">
        <v>18</v>
      </c>
    </row>
    <row r="6">
      <c r="A6" t="inlineStr">
        <is>
          <t>Lot-price solve scales all 5 phase prices proportionally (escalators kept); EM and $31,066/lot credit unchanged. Contract average = $152,833/lot.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Line</t>
        </is>
      </c>
      <c r="B1" s="3" t="inlineStr">
        <is>
          <t>Value</t>
        </is>
      </c>
      <c r="C1" s="3" t="inlineStr">
        <is>
          <t>Basis</t>
        </is>
      </c>
    </row>
    <row r="2">
      <c r="A2" t="inlineStr">
        <is>
          <t>Per-home: supervision + sales payroll</t>
        </is>
      </c>
      <c r="B2" s="10" t="n">
        <v>24954.51</v>
      </c>
      <c r="C2" t="inlineStr">
        <is>
          <t>Pine Ridge OVERHEAD_INC (Oasis R12M IS Office 106) / est. 22.7 Chattanooga closings/yr.</t>
        </is>
      </c>
    </row>
    <row r="3">
      <c r="A3" t="inlineStr">
        <is>
          <t>Division community pool $/yr</t>
        </is>
      </c>
      <c r="B3" s="10" t="n">
        <v>351385.08</v>
      </c>
      <c r="C3" t="inlineStr">
        <is>
          <t>Pine Ridge OVERHEAD_INC: ops wages/taxes, advertising, showroom, sales supplies + division G&amp;A (Oasis R12M Office 106).</t>
        </is>
      </c>
    </row>
    <row r="4">
      <c r="A4" t="inlineStr">
        <is>
          <t>Chattanooga closings/yr (estimate)</t>
        </is>
      </c>
      <c r="B4" s="10" t="n">
        <v>22.7218857189022</v>
      </c>
      <c r="C4" t="inlineStr">
        <is>
          <t>NEEDS John Allen's actual 12-month count</t>
        </is>
      </c>
    </row>
    <row r="5">
      <c r="A5" t="inlineStr">
        <is>
          <t>Community overhead $/mo = pool/12 x (pace x 12)/closings</t>
        </is>
      </c>
      <c r="B5" s="10" t="n">
        <v>30929.21814210912</v>
      </c>
      <c r="C5" t="inlineStr">
        <is>
          <t>charged Ph1 takedown to last closing</t>
        </is>
      </c>
    </row>
    <row r="6">
      <c r="A6" t="inlineStr">
        <is>
          <t>Total overhead</t>
        </is>
      </c>
      <c r="B6" s="10" t="n">
        <v>4438017.034810765</v>
      </c>
      <c r="C6" t="inlineStr"/>
    </row>
    <row r="7">
      <c r="A7" t="inlineStr">
        <is>
          <t>Per home</t>
        </is>
      </c>
      <c r="B7" s="10" t="n">
        <v>43940.76272089866</v>
      </c>
      <c r="C7" t="inlineStr">
        <is>
          <t>Pine Ridge corrected ~ $41.6K</t>
        </is>
      </c>
    </row>
    <row r="8">
      <c r="A8" t="inlineStr">
        <is>
          <t>% of revenue</t>
        </is>
      </c>
      <c r="B8" s="9" t="n">
        <v>0.06833738890803547</v>
      </c>
      <c r="C8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Community</t>
        </is>
      </c>
      <c r="B1" s="3" t="inlineStr">
        <is>
          <t>Deed closings &gt;= $300K (10/25-9/26)</t>
        </is>
      </c>
      <c r="C1" s="3" t="inlineStr">
        <is>
          <t>Median deed price</t>
        </is>
      </c>
      <c r="D1" s="3" t="inlineStr">
        <is>
          <t>Low</t>
        </is>
      </c>
      <c r="E1" s="3" t="inlineStr">
        <is>
          <t>High</t>
        </is>
      </c>
      <c r="F1" s="3" t="inlineStr">
        <is>
          <t>Median distance mi</t>
        </is>
      </c>
      <c r="G1" s="3" t="inlineStr">
        <is>
          <t>SI base price (avg)</t>
        </is>
      </c>
      <c r="H1" s="3" t="inlineStr">
        <is>
          <t>SI pace /mo</t>
        </is>
      </c>
      <c r="I1" s="3" t="inlineStr">
        <is>
          <t>Source</t>
        </is>
      </c>
    </row>
    <row r="2">
      <c r="A2" t="inlineStr">
        <is>
          <t>The Farms at Creekside (Pratt)</t>
        </is>
      </c>
      <c r="B2" t="n">
        <v>3</v>
      </c>
      <c r="C2" t="n">
        <v>499000</v>
      </c>
      <c r="D2" t="n">
        <v>479900</v>
      </c>
      <c r="E2" t="n">
        <v>639900</v>
      </c>
      <c r="F2" t="n">
        <v>0.4</v>
      </c>
      <c r="G2" t="n">
        <v>564100</v>
      </c>
      <c r="H2" t="n">
        <v>1.1</v>
      </c>
      <c r="I2" t="inlineStr">
        <is>
          <t>Hamilton Co assessor parcels (SALE1, &gt;= $300K) + Strategic Insights 6/22/26</t>
        </is>
      </c>
    </row>
    <row r="3">
      <c r="A3" t="inlineStr">
        <is>
          <t>Reflections (Trust Homes)</t>
        </is>
      </c>
      <c r="B3" t="n">
        <v>36</v>
      </c>
      <c r="C3" t="n">
        <v>504650</v>
      </c>
      <c r="D3" t="n">
        <v>375000</v>
      </c>
      <c r="E3" t="n">
        <v>739000</v>
      </c>
      <c r="F3" t="n">
        <v>0.9</v>
      </c>
      <c r="G3" t="n">
        <v>468033</v>
      </c>
      <c r="H3" t="n">
        <v>3.7</v>
      </c>
      <c r="I3" t="inlineStr">
        <is>
          <t>Hamilton Co assessor parcels (SALE1, &gt;= $300K) + Strategic Insights 6/22/26</t>
        </is>
      </c>
    </row>
    <row r="4">
      <c r="A4" t="inlineStr">
        <is>
          <t>Grantham Square (Waters Holland)</t>
        </is>
      </c>
      <c r="B4" t="n">
        <v>4</v>
      </c>
      <c r="C4" t="n">
        <v>920500</v>
      </c>
      <c r="D4" t="n">
        <v>799000</v>
      </c>
      <c r="E4" t="n">
        <v>1425000</v>
      </c>
      <c r="F4" t="n">
        <v>1.5</v>
      </c>
      <c r="G4" t="n">
        <v>849391</v>
      </c>
      <c r="H4" t="n">
        <v>0.5</v>
      </c>
      <c r="I4" t="inlineStr">
        <is>
          <t>Hamilton Co assessor parcels (SALE1, &gt;= $300K) + Strategic Insights 6/22/26</t>
        </is>
      </c>
    </row>
    <row r="5">
      <c r="A5" t="inlineStr">
        <is>
          <t>Hawks Landing (DR Horton)</t>
        </is>
      </c>
      <c r="B5" t="n">
        <v>25</v>
      </c>
      <c r="C5" t="n">
        <v>495000</v>
      </c>
      <c r="D5" t="n">
        <v>372000</v>
      </c>
      <c r="E5" t="n">
        <v>854835</v>
      </c>
      <c r="F5" t="n">
        <v>1.7</v>
      </c>
      <c r="G5" t="n">
        <v>419115</v>
      </c>
      <c r="H5" t="n">
        <v>2.6</v>
      </c>
      <c r="I5" t="inlineStr">
        <is>
          <t>Hamilton Co assessor parcels (SALE1, &gt;= $300K) + Strategic Insights 6/22/26</t>
        </is>
      </c>
    </row>
    <row r="6">
      <c r="A6" t="inlineStr">
        <is>
          <t>Prairie Pass (DR Horton)</t>
        </is>
      </c>
      <c r="B6" t="n">
        <v>42</v>
      </c>
      <c r="C6" t="n">
        <v>410000</v>
      </c>
      <c r="D6" t="n">
        <v>325000</v>
      </c>
      <c r="E6" t="n">
        <v>790000</v>
      </c>
      <c r="F6" t="n">
        <v>2.7</v>
      </c>
      <c r="G6" t="n">
        <v>452390</v>
      </c>
      <c r="H6" t="n">
        <v>1.6</v>
      </c>
      <c r="I6" t="inlineStr">
        <is>
          <t>Hamilton Co assessor parcels (SALE1, &gt;= $300K) + Strategic Insights 6/22/26</t>
        </is>
      </c>
    </row>
    <row r="7">
      <c r="A7" t="inlineStr">
        <is>
          <t>Chastain (Empire)</t>
        </is>
      </c>
      <c r="B7" t="inlineStr">
        <is>
          <t>not found</t>
        </is>
      </c>
      <c r="C7" t="inlineStr">
        <is>
          <t>not found</t>
        </is>
      </c>
      <c r="D7" t="inlineStr">
        <is>
          <t>not found</t>
        </is>
      </c>
      <c r="E7" t="inlineStr">
        <is>
          <t>not found</t>
        </is>
      </c>
      <c r="F7" t="inlineStr">
        <is>
          <t>not found</t>
        </is>
      </c>
      <c r="G7" t="n">
        <v>468111</v>
      </c>
      <c r="I7" t="inlineStr">
        <is>
          <t>Hamilton Co assessor parcels (SALE1, &gt;= $300K) + Strategic Insights 6/22/26</t>
        </is>
      </c>
    </row>
    <row r="8">
      <c r="A8" t="inlineStr">
        <is>
          <t>Wildflower (Empire)</t>
        </is>
      </c>
      <c r="B8" t="n">
        <v>16</v>
      </c>
      <c r="C8" t="n">
        <v>507064</v>
      </c>
      <c r="D8" t="n">
        <v>365230</v>
      </c>
      <c r="E8" t="n">
        <v>618358</v>
      </c>
      <c r="F8" t="n">
        <v>3.6</v>
      </c>
      <c r="G8" t="n">
        <v>466625</v>
      </c>
      <c r="H8" t="n">
        <v>2.9</v>
      </c>
      <c r="I8" t="inlineStr">
        <is>
          <t>Hamilton Co assessor parcels (SALE1, &gt;= $300K) + Strategic Insights 6/22/26</t>
        </is>
      </c>
    </row>
    <row r="9">
      <c r="A9" t="inlineStr">
        <is>
          <t>Social Circle (Empire)</t>
        </is>
      </c>
      <c r="B9" t="inlineStr">
        <is>
          <t>not found</t>
        </is>
      </c>
      <c r="C9" t="inlineStr">
        <is>
          <t>not found</t>
        </is>
      </c>
      <c r="D9" t="inlineStr">
        <is>
          <t>not found</t>
        </is>
      </c>
      <c r="E9" t="inlineStr">
        <is>
          <t>not found</t>
        </is>
      </c>
      <c r="F9" t="inlineStr">
        <is>
          <t>not found</t>
        </is>
      </c>
      <c r="G9" t="n">
        <v>447800</v>
      </c>
      <c r="H9" t="n">
        <v>1.9</v>
      </c>
      <c r="I9" t="inlineStr">
        <is>
          <t>Hamilton Co assessor parcels (SALE1, &gt;= $300K) + Strategic Insights 6/22/26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Type</t>
        </is>
      </c>
      <c r="B1" s="3" t="inlineStr">
        <is>
          <t>Destination</t>
        </is>
      </c>
      <c r="C1" s="3" t="inlineStr">
        <is>
          <t>Miles</t>
        </is>
      </c>
      <c r="D1" s="3" t="inlineStr">
        <is>
          <t>Minutes</t>
        </is>
      </c>
      <c r="E1" s="3" t="inlineStr">
        <is>
          <t>Source</t>
        </is>
      </c>
    </row>
    <row r="2">
      <c r="A2" t="inlineStr">
        <is>
          <t>Grocery</t>
        </is>
      </c>
      <c r="B2" t="inlineStr">
        <is>
          <t>Publix</t>
        </is>
      </c>
      <c r="C2" t="n">
        <v>4.2</v>
      </c>
      <c r="D2" t="n">
        <v>9</v>
      </c>
      <c r="E2" t="inlineStr">
        <is>
          <t>OSRM routing from site centroid; OSM/Nominatim locations</t>
        </is>
      </c>
    </row>
    <row r="3">
      <c r="A3" t="inlineStr">
        <is>
          <t>Grocery</t>
        </is>
      </c>
      <c r="B3" t="inlineStr">
        <is>
          <t>Walmart Neighborhood Market</t>
        </is>
      </c>
      <c r="C3" t="n">
        <v>5.2</v>
      </c>
      <c r="D3" t="n">
        <v>11</v>
      </c>
      <c r="E3" t="inlineStr">
        <is>
          <t>OSRM routing from site centroid; OSM/Nominatim locations</t>
        </is>
      </c>
    </row>
    <row r="4">
      <c r="A4" t="inlineStr">
        <is>
          <t>Grocery</t>
        </is>
      </c>
      <c r="B4" t="inlineStr">
        <is>
          <t>The Fresh Market</t>
        </is>
      </c>
      <c r="C4" t="n">
        <v>5.9</v>
      </c>
      <c r="D4" t="n">
        <v>16</v>
      </c>
      <c r="E4" t="inlineStr">
        <is>
          <t>OSRM routing from site centroid; OSM/Nominatim locations</t>
        </is>
      </c>
    </row>
    <row r="5">
      <c r="A5" t="inlineStr">
        <is>
          <t>Pharmacy</t>
        </is>
      </c>
      <c r="B5" t="inlineStr">
        <is>
          <t>CVS Pharmacy</t>
        </is>
      </c>
      <c r="C5" t="n">
        <v>7.3</v>
      </c>
      <c r="D5" t="n">
        <v>15</v>
      </c>
      <c r="E5" t="inlineStr">
        <is>
          <t>OSRM routing from site centroid; OSM/Nominatim locations</t>
        </is>
      </c>
    </row>
    <row r="6">
      <c r="A6" t="inlineStr">
        <is>
          <t>Pharmacy</t>
        </is>
      </c>
      <c r="B6" t="inlineStr">
        <is>
          <t>Walgreens</t>
        </is>
      </c>
      <c r="C6" t="n">
        <v>5.8</v>
      </c>
      <c r="D6" t="n">
        <v>14</v>
      </c>
      <c r="E6" t="inlineStr">
        <is>
          <t>OSRM routing from site centroid; OSM/Nominatim locations</t>
        </is>
      </c>
    </row>
    <row r="7">
      <c r="A7" t="inlineStr">
        <is>
          <t>Hospital</t>
        </is>
      </c>
      <c r="B7" t="inlineStr">
        <is>
          <t>Erlanger East Hospital</t>
        </is>
      </c>
      <c r="C7" t="n">
        <v>7.2</v>
      </c>
      <c r="D7" t="n">
        <v>15</v>
      </c>
      <c r="E7" t="inlineStr">
        <is>
          <t>OSRM routing from site centroid; OSM/Nominatim locations</t>
        </is>
      </c>
    </row>
    <row r="8">
      <c r="A8" t="inlineStr">
        <is>
          <t>Urgent care</t>
        </is>
      </c>
      <c r="B8" t="inlineStr">
        <is>
          <t>AFC Urgent Care Chattanooga TN</t>
        </is>
      </c>
      <c r="C8" t="n">
        <v>6.5</v>
      </c>
      <c r="D8" t="n">
        <v>13</v>
      </c>
      <c r="E8" t="inlineStr">
        <is>
          <t>OSRM routing from site centroid; OSM/Nominatim locations</t>
        </is>
      </c>
    </row>
    <row r="9">
      <c r="A9" t="inlineStr">
        <is>
          <t>Urgent care</t>
        </is>
      </c>
      <c r="B9" t="inlineStr">
        <is>
          <t>AFC Urgent Care Ooltewah TN</t>
        </is>
      </c>
      <c r="C9" t="n">
        <v>5.8</v>
      </c>
      <c r="D9" t="n">
        <v>12</v>
      </c>
      <c r="E9" t="inlineStr">
        <is>
          <t>OSRM routing from site centroid; OSM/Nominatim locations</t>
        </is>
      </c>
    </row>
    <row r="10">
      <c r="A10" t="inlineStr">
        <is>
          <t>School</t>
        </is>
      </c>
      <c r="B10" t="inlineStr">
        <is>
          <t>Wolftever Creek Elementary School</t>
        </is>
      </c>
      <c r="C10" t="n">
        <v>4</v>
      </c>
      <c r="D10" t="n">
        <v>9</v>
      </c>
      <c r="E10" t="inlineStr">
        <is>
          <t>OSRM routing from site centroid; OSM/Nominatim locations</t>
        </is>
      </c>
    </row>
    <row r="11">
      <c r="A11" t="inlineStr">
        <is>
          <t>School</t>
        </is>
      </c>
      <c r="B11" t="inlineStr">
        <is>
          <t>Ooltewah Middle School</t>
        </is>
      </c>
      <c r="C11" t="n">
        <v>3.9</v>
      </c>
      <c r="D11" t="n">
        <v>8</v>
      </c>
      <c r="E11" t="inlineStr">
        <is>
          <t>OSRM routing from site centroid; OSM/Nominatim locations</t>
        </is>
      </c>
    </row>
    <row r="12">
      <c r="A12" t="inlineStr">
        <is>
          <t>School</t>
        </is>
      </c>
      <c r="B12" t="inlineStr">
        <is>
          <t>Ooltewah High School</t>
        </is>
      </c>
      <c r="C12" t="n">
        <v>6.9</v>
      </c>
      <c r="D12" t="n">
        <v>15</v>
      </c>
      <c r="E12" t="inlineStr">
        <is>
          <t>OSRM routing from site centroid; OSM/Nominatim locations</t>
        </is>
      </c>
    </row>
    <row r="13">
      <c r="A13" t="inlineStr">
        <is>
          <t>Retail</t>
        </is>
      </c>
      <c r="B13" t="inlineStr">
        <is>
          <t>Hamilton Place</t>
        </is>
      </c>
      <c r="C13" t="n">
        <v>6.4</v>
      </c>
      <c r="D13" t="n">
        <v>13</v>
      </c>
      <c r="E13" t="inlineStr">
        <is>
          <t>OSRM routing from site centroid; OSM/Nominatim locations</t>
        </is>
      </c>
    </row>
    <row r="14">
      <c r="A14" t="inlineStr">
        <is>
          <t>Retail</t>
        </is>
      </c>
      <c r="B14" t="inlineStr">
        <is>
          <t>Walmart Supercenter</t>
        </is>
      </c>
      <c r="C14" t="n">
        <v>7.5</v>
      </c>
      <c r="D14" t="n">
        <v>15</v>
      </c>
      <c r="E14" t="inlineStr">
        <is>
          <t>OSRM routing from site centroid; OSM/Nominatim locations</t>
        </is>
      </c>
    </row>
    <row r="15">
      <c r="A15" t="inlineStr">
        <is>
          <t>Hospital</t>
        </is>
      </c>
      <c r="B15" t="inlineStr">
        <is>
          <t>Parkridge East Hospital</t>
        </is>
      </c>
      <c r="C15" t="n">
        <v>10.6</v>
      </c>
      <c r="D15" t="n">
        <v>21</v>
      </c>
      <c r="E15" t="inlineStr">
        <is>
          <t>OSRM routing from site centroid; OSM/Nominatim locations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2026-10-12T17:09:18Z</dcterms:created>
  <dcterms:modified xmlns:dcterms="http://purl.org/dc/terms/" xmlns:xsi="http://www.w3.org/2001/XMLSchema-instance" xsi:type="dcterms:W3CDTF">2026-10-12T17:09:18Z</dcterms:modified>
</cp:coreProperties>
</file>